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4530" windowWidth="20475" windowHeight="4800" tabRatio="881" firstSheet="1" activeTab="2"/>
  </bookViews>
  <sheets>
    <sheet name="sua  mau an tuyen khong ro 9" sheetId="1" state="hidden" r:id="rId1"/>
    <sheet name="Mẫu BC việc theo CHV Mẫu 06" sheetId="2" r:id="rId2"/>
    <sheet name="Mẫu BC tiền theo CHV Mẫu 07" sheetId="3" r:id="rId3"/>
  </sheets>
  <definedNames/>
  <calcPr fullCalcOnLoad="1"/>
</workbook>
</file>

<file path=xl/sharedStrings.xml><?xml version="1.0" encoding="utf-8"?>
<sst xmlns="http://schemas.openxmlformats.org/spreadsheetml/2006/main" count="408" uniqueCount="200">
  <si>
    <t>I</t>
  </si>
  <si>
    <t>II</t>
  </si>
  <si>
    <t>Số việc</t>
  </si>
  <si>
    <t>NGƯỜI LẬP BIỂU</t>
  </si>
  <si>
    <t>A</t>
  </si>
  <si>
    <t>Chia ra:</t>
  </si>
  <si>
    <t>III</t>
  </si>
  <si>
    <t>Số tiền</t>
  </si>
  <si>
    <t xml:space="preserve">Cục Thi hành án </t>
  </si>
  <si>
    <t>Các Chi cục Thi hành án</t>
  </si>
  <si>
    <t>Chi cục Thi hành án…</t>
  </si>
  <si>
    <t>…</t>
  </si>
  <si>
    <t xml:space="preserve">                  ……………., ngày…… tháng….... năm ………</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</si>
  <si>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</si>
  <si>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</si>
  <si>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</si>
  <si>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</si>
  <si>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Tổng số</t>
  </si>
  <si>
    <t>….</t>
  </si>
  <si>
    <t>Tổng số</t>
  </si>
  <si>
    <t>Tổng số</t>
  </si>
  <si>
    <t xml:space="preserve">CHIA THEO CƠ QUAN THI HÀNH ÁN VÀ CHẤP HÀNH VIÊN </t>
  </si>
  <si>
    <t xml:space="preserve">         CỤC TRƯỞNG (CHI CỤC TRƯỞNG)</t>
  </si>
  <si>
    <t>Ghi chú:</t>
  </si>
  <si>
    <t xml:space="preserve">Ghi chú:  </t>
  </si>
  <si>
    <t xml:space="preserve">Tổng số
</t>
  </si>
  <si>
    <t>1</t>
  </si>
  <si>
    <t>2</t>
  </si>
  <si>
    <t>3</t>
  </si>
  <si>
    <t xml:space="preserve">    - Biểu này được dùng cho Chi cục Thi hành án dân sự và cục Thi hành án dân sự;</t>
  </si>
  <si>
    <t xml:space="preserve">    - Số việc đình chỉ tại cột 7 không bao gồm số việc miễn tại cột 9;</t>
  </si>
  <si>
    <t xml:space="preserve">    - Cột 1= cột 2+ cột 3= cột 4 + cột 12; cột 16=cột 10+cột 11+cột 12.</t>
  </si>
  <si>
    <t xml:space="preserve"> - Biểu mẫu này dùng cho Cục Thi hành án dân sự và Chi cục Thi hành án dân sự;</t>
  </si>
  <si>
    <t xml:space="preserve">    - Đối với số việc ủy thác chỉ thống kê đối với việc đã ra quyết định ủy thác thi hành án;</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</si>
  <si>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</si>
  <si>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</si>
  <si>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</si>
  <si>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</si>
  <si>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</si>
  <si>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</si>
  <si>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</si>
  <si>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</si>
  <si>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</si>
  <si>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</si>
  <si>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</si>
  <si>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</si>
  <si>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</si>
  <si>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</si>
  <si>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</si>
  <si>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</si>
  <si>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</si>
  <si>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</si>
  <si>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</si>
  <si>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</si>
  <si>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</si>
  <si>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</si>
  <si>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</si>
  <si>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</si>
  <si>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10</t>
  </si>
  <si>
    <t>Ủy thác thi hành án</t>
  </si>
  <si>
    <t>IV</t>
  </si>
  <si>
    <t>Tổng số phải thi hành</t>
  </si>
  <si>
    <t>Có điều kiện thi hành</t>
  </si>
  <si>
    <t>Đang thi hành</t>
  </si>
  <si>
    <t>Tạm đình chỉ thi hành án</t>
  </si>
  <si>
    <t>Đơn vị tính: 1.000 VN đồng</t>
  </si>
  <si>
    <t>Giảm thi hành án</t>
  </si>
  <si>
    <t>Đơn vị  báo cáo…........………..</t>
  </si>
  <si>
    <t>Đơn vị nhận báo cáo…........…..</t>
  </si>
  <si>
    <t>Ngày nhận báo cáo:……/….…/……………</t>
  </si>
  <si>
    <t>Tổng số thụ lý</t>
  </si>
  <si>
    <t>Cục THADS  rút lên thi hành</t>
  </si>
  <si>
    <r>
      <t xml:space="preserve">
Tổng số </t>
    </r>
    <r>
      <rPr>
        <sz val="8"/>
        <rFont val="Times New Roman"/>
        <family val="1"/>
      </rPr>
      <t>chuyển</t>
    </r>
    <r>
      <rPr>
        <sz val="9"/>
        <rFont val="Times New Roman"/>
        <family val="1"/>
      </rPr>
      <t xml:space="preserve">
kỳ sau</t>
    </r>
  </si>
  <si>
    <t>Tỷ lệ: 
( %) (xong  + đình chỉ)/ Có điều kiện * 100%</t>
  </si>
  <si>
    <t>Chưa có điều
 kiện hành</t>
  </si>
  <si>
    <t>Năm trước
chuyển sang</t>
  </si>
  <si>
    <t xml:space="preserve">Mới
thụ lý
</t>
  </si>
  <si>
    <t>Thi hành
xong</t>
  </si>
  <si>
    <t>Đình chỉ
thi hành án</t>
  </si>
  <si>
    <t>Hoãn
thi hành án</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</si>
  <si>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</si>
  <si>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</si>
  <si>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 xml:space="preserve">   KẾT QUẢ THI HÀNH ÁN DÂN SỰ TÍNH BẰNG TIỀN </t>
  </si>
  <si>
    <t>Đơn vị  báo cáo…...………..</t>
  </si>
  <si>
    <t>Đơn vị nhận báo cáo….....…..</t>
  </si>
  <si>
    <t>Tỷ lệ: 
( %) (xong  + đình chỉ+ giảm)/ Có điều kiện * 100%</t>
  </si>
  <si>
    <t xml:space="preserve">                                   Đơn vị tính: Việc</t>
  </si>
  <si>
    <t>Ban hành theo TT số: 08/2015/TT-BTP</t>
  </si>
  <si>
    <t>ngày 26 tháng 6 năm 2015</t>
  </si>
  <si>
    <t>Tổng cục Thi hành án dân sự</t>
  </si>
  <si>
    <t>Cục THADS tỉnh Đồng Tháp</t>
  </si>
  <si>
    <t>H Tân Hồng</t>
  </si>
  <si>
    <t>B</t>
  </si>
  <si>
    <t>TX Hồng Ngự</t>
  </si>
  <si>
    <t>H Hồng Ngự</t>
  </si>
  <si>
    <t>H Tam Nông</t>
  </si>
  <si>
    <t>V</t>
  </si>
  <si>
    <t>H Thanh Bình</t>
  </si>
  <si>
    <t>VI</t>
  </si>
  <si>
    <t>TP Cao Lãnh</t>
  </si>
  <si>
    <t>VII</t>
  </si>
  <si>
    <t>H Cao Lãnh</t>
  </si>
  <si>
    <t>VIII</t>
  </si>
  <si>
    <t>H Tháp Mười</t>
  </si>
  <si>
    <t>IX</t>
  </si>
  <si>
    <t>H Châu Thành</t>
  </si>
  <si>
    <t>X</t>
  </si>
  <si>
    <t>TP Sa Đéc</t>
  </si>
  <si>
    <t>XI</t>
  </si>
  <si>
    <t>H Lai Vung</t>
  </si>
  <si>
    <t>XII</t>
  </si>
  <si>
    <t>H Lấp Vò</t>
  </si>
  <si>
    <t>Cục THADS</t>
  </si>
  <si>
    <t>Các Chi cục</t>
  </si>
  <si>
    <t>Nguyễn Văn Bạc</t>
  </si>
  <si>
    <t>Mai Phi Hùng</t>
  </si>
  <si>
    <t>Lê Phước Bé Sáu</t>
  </si>
  <si>
    <t>Cao Văn Nghĩa</t>
  </si>
  <si>
    <t>Phạm Phú Lợi</t>
  </si>
  <si>
    <t>Trần Văn Hiền</t>
  </si>
  <si>
    <t>Trần Phước Đức</t>
  </si>
  <si>
    <t>Lê Quang Đạo</t>
  </si>
  <si>
    <t>Võ Minh Huệ</t>
  </si>
  <si>
    <t>Lê Quang Công</t>
  </si>
  <si>
    <t>Lê Văn Vĩ</t>
  </si>
  <si>
    <t>Võ Hoàng Long</t>
  </si>
  <si>
    <t>Trần Bửu Bé Tư</t>
  </si>
  <si>
    <t>Lương Văn Hạnh</t>
  </si>
  <si>
    <t>Võ Y Khoa</t>
  </si>
  <si>
    <t>Võ Văn Thiện</t>
  </si>
  <si>
    <t>Phan Thanh Bình</t>
  </si>
  <si>
    <t>Đinh Tấn Giàu</t>
  </si>
  <si>
    <t>Phạm Thành Phần</t>
  </si>
  <si>
    <t>Võ Văn Sơn</t>
  </si>
  <si>
    <t>Nguyễn Minh Tâm</t>
  </si>
  <si>
    <t>Trương Thành Út</t>
  </si>
  <si>
    <t>Vũ Quang Hiện</t>
  </si>
  <si>
    <t>Mai Thị Thu Cúc</t>
  </si>
  <si>
    <t>Lê Trọng Trưởng</t>
  </si>
  <si>
    <t>Huỳnh Công Tân</t>
  </si>
  <si>
    <t>Đặng Huỳnh Tân</t>
  </si>
  <si>
    <t>Lê Thanh Giang</t>
  </si>
  <si>
    <t>Trần Trí Hiếu</t>
  </si>
  <si>
    <t>Huỳnh Anh Tuấn</t>
  </si>
  <si>
    <t>Phạm Minh Phúc</t>
  </si>
  <si>
    <t>Nguyễn Văn Thế</t>
  </si>
  <si>
    <t>Nguyễn Văn Hiếu</t>
  </si>
  <si>
    <t>Trương Văn Xuân</t>
  </si>
  <si>
    <t>Phạm Chí Hùng</t>
  </si>
  <si>
    <t>Phạm Thị Phú</t>
  </si>
  <si>
    <t>Trần Trọng Quyết</t>
  </si>
  <si>
    <t>Võ Thanh Vân</t>
  </si>
  <si>
    <t>Trần Minh Tý</t>
  </si>
  <si>
    <t>Đỗ Thành Lơ</t>
  </si>
  <si>
    <t>Phạm Văn Thanh</t>
  </si>
  <si>
    <t>Thái Duy Minh</t>
  </si>
  <si>
    <t>Nguyễn Kim Tuân</t>
  </si>
  <si>
    <t>Nguyễn Văn Thủy</t>
  </si>
  <si>
    <t>Bùi Văn Ty</t>
  </si>
  <si>
    <t>Bùi Thị Ngọc Kiều</t>
  </si>
  <si>
    <t>Lê Văn Thạnh</t>
  </si>
  <si>
    <t>Lê Thị Thanh Xuân</t>
  </si>
  <si>
    <t>Trương Quốc Trung</t>
  </si>
  <si>
    <t>Nguyễn Trọng Tồn</t>
  </si>
  <si>
    <t>Trần Lê Khã</t>
  </si>
  <si>
    <t>Nguyễn Minh Thiện</t>
  </si>
  <si>
    <t>Nguyễn Văn Thơm</t>
  </si>
  <si>
    <t>Nguyễn Thanh Sơn</t>
  </si>
  <si>
    <t>Võ Minh Dũng</t>
  </si>
  <si>
    <t>Phạm Văn Dũng</t>
  </si>
  <si>
    <t>Phan Văn Nghiêm</t>
  </si>
  <si>
    <t>Nguyễn Văn Hiền</t>
  </si>
  <si>
    <t>Phạm Văn Tùng</t>
  </si>
  <si>
    <t>Nguyễn Chí Hòa</t>
  </si>
  <si>
    <t>PHÓ CỤC TRƯỞNG</t>
  </si>
  <si>
    <t>Nguyễn T Lan Trinh</t>
  </si>
  <si>
    <t>Trần Công Bằng</t>
  </si>
  <si>
    <t>Trần Thị Thanh Thúy</t>
  </si>
  <si>
    <t xml:space="preserve">  KT. CỤC TRƯỞNG</t>
  </si>
  <si>
    <t>Nguyễn Ngọc Được</t>
  </si>
  <si>
    <t>Nguyễn Thanh Tuấn</t>
  </si>
  <si>
    <t>Lê Hồng Đỗ</t>
  </si>
  <si>
    <t>11</t>
  </si>
  <si>
    <t>12</t>
  </si>
  <si>
    <t>Nguyễn Bùi Trí</t>
  </si>
  <si>
    <t>Trinh Văn Tươm</t>
  </si>
  <si>
    <t>Bùi Văn Tấn</t>
  </si>
  <si>
    <t>Phạm Hoàng Sơn</t>
  </si>
  <si>
    <t>Nguyễn Minh Tấn</t>
  </si>
  <si>
    <t>Trần Công Hiệp</t>
  </si>
  <si>
    <t>Bùi Văn Hiếu</t>
  </si>
  <si>
    <t>Nguyễn Minh Nhựt</t>
  </si>
  <si>
    <t>Nguyễn Thành Trung</t>
  </si>
  <si>
    <t>Nguyễn Tấn Thái</t>
  </si>
  <si>
    <t>Đỗ Hữu Tuấn</t>
  </si>
  <si>
    <t>Kiều Công Thành</t>
  </si>
  <si>
    <t>Võ Hồng Đào</t>
  </si>
  <si>
    <t>Huỳnh Văn Tuấn</t>
  </si>
  <si>
    <t>Đồng Tháp, ngày 05 tháng 9 năm 2018</t>
  </si>
  <si>
    <t>11 tháng/năm 2018</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</si>
</sst>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0.0"/>
    <numFmt numFmtId="202" formatCode="0.0%"/>
    <numFmt numFmtId="203" formatCode="_(* #,##0.000_);_(* \(#,##0.000\);_(* &quot;-&quot;??_);_(@_)"/>
    <numFmt numFmtId="204" formatCode="0;\-0;;@"/>
  </numFmts>
  <fonts count="68">
    <font>
      <sz val="12"/>
      <name val="Times New Roman"/>
      <family val="1"/>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sz val="12"/>
      <color indexed="10"/>
      <name val="Times New Roman"/>
      <family val="1"/>
    </font>
    <font>
      <b/>
      <i/>
      <sz val="12"/>
      <name val="Times New Roman"/>
      <family val="1"/>
    </font>
    <font>
      <i/>
      <sz val="13"/>
      <name val="Times New Roman"/>
      <family val="1"/>
    </font>
    <font>
      <sz val="9"/>
      <name val="Times New Roman"/>
      <family val="1"/>
    </font>
    <font>
      <i/>
      <sz val="14"/>
      <name val="Times New Roman"/>
      <family val="1"/>
    </font>
    <font>
      <b/>
      <sz val="10"/>
      <color indexed="10"/>
      <name val="Times New Roman"/>
      <family val="1"/>
    </font>
    <font>
      <b/>
      <sz val="12"/>
      <color indexed="10"/>
      <name val="Times New Roman"/>
      <family val="1"/>
    </font>
    <font>
      <i/>
      <sz val="14"/>
      <name val=".VnTime"/>
      <family val="2"/>
    </font>
    <font>
      <b/>
      <sz val="14"/>
      <name val="Times New Roman"/>
      <family val="1"/>
    </font>
    <font>
      <b/>
      <sz val="14"/>
      <name val=".VnTime"/>
      <family val="2"/>
    </font>
    <font>
      <sz val="7"/>
      <name val="Times New Roman"/>
      <family val="1"/>
    </font>
    <font>
      <sz val="6"/>
      <name val="Times New Roman"/>
      <family val="1"/>
    </font>
    <font>
      <b/>
      <sz val="7"/>
      <color indexed="30"/>
      <name val="Times New Roman"/>
      <family val="1"/>
    </font>
    <font>
      <b/>
      <sz val="7"/>
      <color indexed="10"/>
      <name val="Times New Roman"/>
      <family val="1"/>
    </font>
    <font>
      <sz val="7"/>
      <color indexed="10"/>
      <name val="Times New Roman"/>
      <family val="1"/>
    </font>
    <font>
      <sz val="11"/>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8"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7"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82">
    <xf numFmtId="0" fontId="0" fillId="0" borderId="0" xfId="0" applyAlignment="1">
      <alignment/>
    </xf>
    <xf numFmtId="49" fontId="0" fillId="0" borderId="0" xfId="0" applyNumberFormat="1" applyFill="1" applyAlignment="1">
      <alignment/>
    </xf>
    <xf numFmtId="49" fontId="3" fillId="0" borderId="10" xfId="0" applyNumberFormat="1" applyFont="1" applyFill="1" applyBorder="1" applyAlignment="1">
      <alignment horizontal="left"/>
    </xf>
    <xf numFmtId="49" fontId="5" fillId="0" borderId="1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12" xfId="0" applyNumberFormat="1" applyFont="1" applyFill="1" applyBorder="1" applyAlignment="1">
      <alignment/>
    </xf>
    <xf numFmtId="49" fontId="3" fillId="0" borderId="12" xfId="0" applyNumberFormat="1" applyFont="1" applyFill="1" applyBorder="1" applyAlignment="1">
      <alignment/>
    </xf>
    <xf numFmtId="49" fontId="3"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xf>
    <xf numFmtId="49" fontId="4" fillId="0" borderId="10" xfId="0" applyNumberFormat="1" applyFont="1" applyFill="1" applyBorder="1" applyAlignment="1">
      <alignment horizontal="left"/>
    </xf>
    <xf numFmtId="49" fontId="13" fillId="0" borderId="10" xfId="0" applyNumberFormat="1" applyFont="1" applyFill="1" applyBorder="1" applyAlignment="1">
      <alignment horizontal="center" vertical="center" wrapText="1"/>
    </xf>
    <xf numFmtId="49" fontId="4" fillId="0" borderId="13" xfId="0" applyNumberFormat="1" applyFont="1" applyFill="1" applyBorder="1" applyAlignment="1">
      <alignment horizontal="center"/>
    </xf>
    <xf numFmtId="49" fontId="9" fillId="0" borderId="10" xfId="0" applyNumberFormat="1" applyFont="1" applyFill="1" applyBorder="1" applyAlignment="1">
      <alignment horizontal="left"/>
    </xf>
    <xf numFmtId="49" fontId="3" fillId="0" borderId="10" xfId="0" applyNumberFormat="1" applyFont="1" applyFill="1" applyBorder="1" applyAlignment="1">
      <alignment horizontal="center"/>
    </xf>
    <xf numFmtId="49" fontId="5" fillId="0" borderId="10" xfId="0" applyNumberFormat="1" applyFont="1" applyFill="1" applyBorder="1" applyAlignment="1">
      <alignment horizontal="center"/>
    </xf>
    <xf numFmtId="49" fontId="14" fillId="0" borderId="10" xfId="0" applyNumberFormat="1" applyFont="1" applyFill="1" applyBorder="1" applyAlignment="1">
      <alignment horizontal="center"/>
    </xf>
    <xf numFmtId="49" fontId="16" fillId="0" borderId="0" xfId="0" applyNumberFormat="1" applyFont="1" applyFill="1" applyAlignment="1">
      <alignment/>
    </xf>
    <xf numFmtId="49" fontId="17" fillId="0" borderId="0" xfId="0" applyNumberFormat="1" applyFont="1" applyFill="1" applyAlignment="1">
      <alignment/>
    </xf>
    <xf numFmtId="49" fontId="1" fillId="0" borderId="0" xfId="0" applyNumberFormat="1" applyFont="1" applyFill="1" applyAlignment="1">
      <alignment/>
    </xf>
    <xf numFmtId="49" fontId="10" fillId="0" borderId="0" xfId="0" applyNumberFormat="1" applyFont="1" applyFill="1" applyAlignment="1">
      <alignment wrapText="1"/>
    </xf>
    <xf numFmtId="49" fontId="2" fillId="0" borderId="0" xfId="0" applyNumberFormat="1" applyFont="1" applyFill="1" applyAlignment="1">
      <alignment/>
    </xf>
    <xf numFmtId="49" fontId="1" fillId="0" borderId="0" xfId="0" applyNumberFormat="1" applyFont="1" applyFill="1" applyAlignment="1">
      <alignment wrapText="1"/>
    </xf>
    <xf numFmtId="49" fontId="3" fillId="0" borderId="10" xfId="0" applyNumberFormat="1" applyFont="1" applyFill="1" applyBorder="1" applyAlignment="1">
      <alignment/>
    </xf>
    <xf numFmtId="49" fontId="12" fillId="0" borderId="0" xfId="0" applyNumberFormat="1" applyFont="1" applyFill="1" applyBorder="1" applyAlignment="1">
      <alignment vertical="center" wrapText="1"/>
    </xf>
    <xf numFmtId="49" fontId="15" fillId="0" borderId="0" xfId="0" applyNumberFormat="1" applyFont="1" applyFill="1" applyAlignment="1">
      <alignment/>
    </xf>
    <xf numFmtId="49" fontId="18" fillId="0" borderId="0" xfId="0" applyNumberFormat="1" applyFont="1" applyFill="1" applyBorder="1" applyAlignment="1">
      <alignment vertical="center" wrapText="1"/>
    </xf>
    <xf numFmtId="49" fontId="0" fillId="0" borderId="0" xfId="0" applyNumberFormat="1" applyFont="1" applyFill="1" applyAlignment="1">
      <alignment/>
    </xf>
    <xf numFmtId="49" fontId="0" fillId="0" borderId="0" xfId="0" applyNumberFormat="1" applyFont="1" applyFill="1" applyAlignment="1">
      <alignment/>
    </xf>
    <xf numFmtId="49" fontId="6" fillId="0" borderId="10" xfId="0" applyNumberFormat="1" applyFont="1" applyFill="1" applyBorder="1" applyAlignment="1" applyProtection="1">
      <alignment horizontal="center" vertical="center"/>
      <protection/>
    </xf>
    <xf numFmtId="194" fontId="20" fillId="0" borderId="0" xfId="42" applyNumberFormat="1" applyFont="1" applyFill="1" applyBorder="1" applyAlignment="1">
      <alignment horizontal="center" wrapText="1"/>
    </xf>
    <xf numFmtId="194" fontId="24" fillId="0" borderId="0" xfId="42" applyNumberFormat="1" applyFont="1" applyFill="1" applyBorder="1" applyAlignment="1">
      <alignment horizontal="center" wrapText="1"/>
    </xf>
    <xf numFmtId="194" fontId="24" fillId="0" borderId="0" xfId="42" applyNumberFormat="1" applyFont="1" applyFill="1" applyAlignment="1">
      <alignment/>
    </xf>
    <xf numFmtId="194" fontId="24" fillId="0" borderId="0" xfId="42" applyNumberFormat="1" applyFont="1" applyFill="1" applyAlignment="1">
      <alignment wrapText="1"/>
    </xf>
    <xf numFmtId="194" fontId="24" fillId="0" borderId="0" xfId="42" applyNumberFormat="1" applyFont="1" applyFill="1" applyAlignment="1">
      <alignment/>
    </xf>
    <xf numFmtId="49" fontId="0" fillId="0" borderId="0" xfId="0" applyNumberFormat="1" applyFont="1" applyFill="1" applyBorder="1" applyAlignment="1">
      <alignment/>
    </xf>
    <xf numFmtId="194" fontId="22" fillId="0" borderId="10" xfId="42" applyNumberFormat="1" applyFont="1" applyFill="1" applyBorder="1" applyAlignment="1" applyProtection="1">
      <alignment horizontal="center" vertical="center"/>
      <protection/>
    </xf>
    <xf numFmtId="194" fontId="0" fillId="0" borderId="10" xfId="42" applyNumberFormat="1" applyFont="1" applyFill="1" applyBorder="1" applyAlignment="1" applyProtection="1">
      <alignment horizontal="center" vertical="center"/>
      <protection/>
    </xf>
    <xf numFmtId="194" fontId="0" fillId="0" borderId="14" xfId="42" applyNumberFormat="1" applyFont="1" applyFill="1" applyBorder="1" applyAlignment="1" applyProtection="1">
      <alignment horizontal="center" vertical="center"/>
      <protection/>
    </xf>
    <xf numFmtId="194" fontId="0" fillId="0" borderId="0" xfId="42" applyNumberFormat="1" applyFont="1" applyFill="1" applyAlignment="1">
      <alignment/>
    </xf>
    <xf numFmtId="49" fontId="6" fillId="0" borderId="0" xfId="0" applyNumberFormat="1" applyFont="1" applyFill="1" applyBorder="1" applyAlignment="1">
      <alignment horizontal="center"/>
    </xf>
    <xf numFmtId="49" fontId="6" fillId="0" borderId="0" xfId="0" applyNumberFormat="1" applyFont="1" applyFill="1" applyBorder="1" applyAlignment="1">
      <alignment wrapText="1"/>
    </xf>
    <xf numFmtId="49" fontId="12" fillId="0" borderId="0" xfId="0" applyNumberFormat="1" applyFont="1" applyFill="1" applyAlignment="1">
      <alignment/>
    </xf>
    <xf numFmtId="49" fontId="6" fillId="0" borderId="0" xfId="0" applyNumberFormat="1" applyFont="1" applyFill="1" applyBorder="1" applyAlignment="1">
      <alignment/>
    </xf>
    <xf numFmtId="49" fontId="0" fillId="0" borderId="0" xfId="0" applyNumberFormat="1" applyFont="1" applyFill="1" applyAlignment="1">
      <alignment horizontal="center"/>
    </xf>
    <xf numFmtId="49" fontId="0" fillId="0" borderId="12" xfId="0" applyNumberFormat="1" applyFont="1" applyFill="1" applyBorder="1" applyAlignment="1">
      <alignment horizontal="center"/>
    </xf>
    <xf numFmtId="49" fontId="6" fillId="0" borderId="0" xfId="0" applyNumberFormat="1" applyFont="1" applyFill="1" applyAlignment="1">
      <alignment/>
    </xf>
    <xf numFmtId="43" fontId="26" fillId="0" borderId="10" xfId="44" applyFont="1" applyFill="1" applyBorder="1" applyAlignment="1" applyProtection="1">
      <alignment horizontal="center" vertical="center"/>
      <protection/>
    </xf>
    <xf numFmtId="43" fontId="26" fillId="0" borderId="10" xfId="44" applyFont="1" applyFill="1" applyBorder="1" applyAlignment="1" applyProtection="1">
      <alignment vertical="center"/>
      <protection/>
    </xf>
    <xf numFmtId="194" fontId="26" fillId="0" borderId="10" xfId="44" applyNumberFormat="1" applyFont="1" applyFill="1" applyBorder="1" applyAlignment="1" applyProtection="1">
      <alignment horizontal="center" vertical="center"/>
      <protection/>
    </xf>
    <xf numFmtId="194" fontId="26" fillId="0" borderId="10" xfId="44" applyNumberFormat="1" applyFont="1" applyFill="1" applyBorder="1" applyAlignment="1">
      <alignment horizontal="center" vertical="center"/>
    </xf>
    <xf numFmtId="194" fontId="26" fillId="0" borderId="0" xfId="44" applyNumberFormat="1" applyFont="1" applyFill="1" applyAlignment="1">
      <alignment/>
    </xf>
    <xf numFmtId="43" fontId="28" fillId="0" borderId="10" xfId="44" applyFont="1" applyFill="1" applyBorder="1" applyAlignment="1" applyProtection="1">
      <alignment horizontal="center" vertical="center"/>
      <protection/>
    </xf>
    <xf numFmtId="43" fontId="3" fillId="0" borderId="14" xfId="44" applyFont="1" applyFill="1" applyBorder="1" applyAlignment="1" applyProtection="1">
      <alignment horizontal="center" vertical="center"/>
      <protection/>
    </xf>
    <xf numFmtId="43" fontId="2" fillId="0" borderId="14" xfId="44" applyFont="1" applyFill="1" applyBorder="1" applyAlignment="1" applyProtection="1">
      <alignment vertical="center"/>
      <protection/>
    </xf>
    <xf numFmtId="43" fontId="0" fillId="0" borderId="14" xfId="44" applyFont="1" applyFill="1" applyBorder="1" applyAlignment="1" applyProtection="1">
      <alignment horizontal="center" vertical="center"/>
      <protection/>
    </xf>
    <xf numFmtId="43" fontId="0" fillId="0" borderId="0" xfId="44" applyFont="1" applyFill="1" applyBorder="1" applyAlignment="1" applyProtection="1">
      <alignment horizontal="center" vertical="center"/>
      <protection/>
    </xf>
    <xf numFmtId="43" fontId="0" fillId="0" borderId="0" xfId="44" applyFont="1" applyFill="1" applyBorder="1" applyAlignment="1" applyProtection="1">
      <alignment horizontal="center" vertical="center"/>
      <protection/>
    </xf>
    <xf numFmtId="43" fontId="0" fillId="0" borderId="0" xfId="44" applyFont="1" applyFill="1" applyBorder="1" applyAlignment="1">
      <alignment horizontal="center"/>
    </xf>
    <xf numFmtId="43" fontId="6" fillId="0" borderId="0" xfId="44" applyFont="1" applyFill="1" applyAlignment="1">
      <alignment/>
    </xf>
    <xf numFmtId="43" fontId="0" fillId="0" borderId="0" xfId="44" applyFont="1" applyFill="1" applyAlignment="1">
      <alignment/>
    </xf>
    <xf numFmtId="0" fontId="20" fillId="0" borderId="0" xfId="44" applyNumberFormat="1" applyFont="1" applyFill="1" applyBorder="1" applyAlignment="1">
      <alignment horizontal="center" vertical="center" wrapText="1"/>
    </xf>
    <xf numFmtId="0" fontId="20" fillId="0" borderId="0" xfId="44" applyNumberFormat="1" applyFont="1" applyFill="1" applyBorder="1" applyAlignment="1">
      <alignment vertical="center"/>
    </xf>
    <xf numFmtId="0" fontId="23" fillId="0" borderId="0" xfId="44" applyNumberFormat="1" applyFont="1" applyFill="1" applyBorder="1" applyAlignment="1">
      <alignment vertical="center"/>
    </xf>
    <xf numFmtId="0" fontId="24" fillId="0" borderId="0" xfId="44" applyNumberFormat="1" applyFont="1" applyFill="1" applyBorder="1" applyAlignment="1">
      <alignment vertical="center"/>
    </xf>
    <xf numFmtId="0" fontId="24" fillId="0" borderId="0" xfId="44" applyNumberFormat="1" applyFont="1" applyFill="1" applyBorder="1" applyAlignment="1">
      <alignment horizontal="center" vertical="center" wrapText="1"/>
    </xf>
    <xf numFmtId="0" fontId="25" fillId="0" borderId="0" xfId="44" applyNumberFormat="1" applyFont="1" applyFill="1" applyBorder="1" applyAlignment="1">
      <alignment vertical="center"/>
    </xf>
    <xf numFmtId="0" fontId="24" fillId="0" borderId="0" xfId="44" applyNumberFormat="1" applyFont="1" applyFill="1" applyAlignment="1">
      <alignment vertical="center"/>
    </xf>
    <xf numFmtId="0" fontId="24" fillId="0" borderId="0" xfId="44" applyNumberFormat="1" applyFont="1" applyFill="1" applyAlignment="1">
      <alignment vertical="center" wrapText="1"/>
    </xf>
    <xf numFmtId="43" fontId="24" fillId="0" borderId="0" xfId="44" applyFont="1" applyFill="1" applyAlignment="1">
      <alignment vertical="center"/>
    </xf>
    <xf numFmtId="194" fontId="0" fillId="0" borderId="0" xfId="0" applyNumberFormat="1" applyFont="1" applyFill="1" applyBorder="1" applyAlignment="1">
      <alignment/>
    </xf>
    <xf numFmtId="194" fontId="0" fillId="0" borderId="0" xfId="0" applyNumberFormat="1" applyFont="1" applyFill="1" applyBorder="1" applyAlignment="1">
      <alignment wrapText="1"/>
    </xf>
    <xf numFmtId="194" fontId="0" fillId="0" borderId="0" xfId="42" applyNumberFormat="1" applyFont="1" applyFill="1" applyAlignment="1">
      <alignment/>
    </xf>
    <xf numFmtId="194" fontId="0" fillId="0" borderId="0" xfId="0" applyNumberFormat="1" applyFont="1" applyFill="1" applyAlignment="1">
      <alignment/>
    </xf>
    <xf numFmtId="194" fontId="6" fillId="0" borderId="10" xfId="42" applyNumberFormat="1" applyFont="1" applyFill="1" applyBorder="1" applyAlignment="1" applyProtection="1">
      <alignment horizontal="center" vertical="center"/>
      <protection/>
    </xf>
    <xf numFmtId="194" fontId="22" fillId="0" borderId="0" xfId="42" applyNumberFormat="1" applyFont="1" applyFill="1" applyAlignment="1">
      <alignment/>
    </xf>
    <xf numFmtId="194" fontId="21" fillId="0" borderId="10" xfId="42" applyNumberFormat="1" applyFont="1" applyFill="1" applyBorder="1" applyAlignment="1" applyProtection="1">
      <alignment horizontal="center" vertical="center"/>
      <protection/>
    </xf>
    <xf numFmtId="194" fontId="21" fillId="0" borderId="10" xfId="42" applyNumberFormat="1" applyFont="1" applyFill="1" applyBorder="1" applyAlignment="1" applyProtection="1">
      <alignment vertical="center"/>
      <protection/>
    </xf>
    <xf numFmtId="194" fontId="3" fillId="0" borderId="10" xfId="42" applyNumberFormat="1" applyFont="1" applyFill="1" applyBorder="1" applyAlignment="1" applyProtection="1">
      <alignment horizontal="center" vertical="center"/>
      <protection/>
    </xf>
    <xf numFmtId="194" fontId="2" fillId="0" borderId="10" xfId="42" applyNumberFormat="1" applyFont="1" applyFill="1" applyBorder="1" applyAlignment="1" applyProtection="1">
      <alignment horizontal="left" vertical="center"/>
      <protection/>
    </xf>
    <xf numFmtId="194" fontId="0" fillId="0" borderId="10" xfId="42" applyNumberFormat="1" applyFont="1" applyFill="1" applyBorder="1" applyAlignment="1" applyProtection="1">
      <alignment horizontal="center" vertical="center"/>
      <protection/>
    </xf>
    <xf numFmtId="194" fontId="0" fillId="0" borderId="10" xfId="42" applyNumberFormat="1" applyFont="1" applyFill="1" applyBorder="1" applyAlignment="1">
      <alignment horizontal="center"/>
    </xf>
    <xf numFmtId="194" fontId="2" fillId="0" borderId="10" xfId="42" applyNumberFormat="1" applyFont="1" applyFill="1" applyBorder="1" applyAlignment="1" applyProtection="1">
      <alignment vertical="center"/>
      <protection/>
    </xf>
    <xf numFmtId="194" fontId="3" fillId="0" borderId="0" xfId="42" applyNumberFormat="1" applyFont="1" applyFill="1" applyBorder="1" applyAlignment="1" applyProtection="1">
      <alignment horizontal="center" vertical="center"/>
      <protection/>
    </xf>
    <xf numFmtId="194" fontId="2" fillId="0" borderId="0" xfId="42" applyNumberFormat="1" applyFont="1" applyFill="1" applyBorder="1" applyAlignment="1" applyProtection="1">
      <alignment vertical="center"/>
      <protection/>
    </xf>
    <xf numFmtId="194" fontId="0" fillId="0" borderId="0" xfId="42" applyNumberFormat="1" applyFont="1" applyFill="1" applyBorder="1" applyAlignment="1" applyProtection="1">
      <alignment horizontal="center" vertical="center"/>
      <protection/>
    </xf>
    <xf numFmtId="194" fontId="0" fillId="0" borderId="14" xfId="42" applyNumberFormat="1" applyFont="1" applyFill="1" applyBorder="1" applyAlignment="1" applyProtection="1">
      <alignment horizontal="center" vertical="center"/>
      <protection/>
    </xf>
    <xf numFmtId="194" fontId="0" fillId="0" borderId="14" xfId="42" applyNumberFormat="1" applyFont="1" applyFill="1" applyBorder="1" applyAlignment="1">
      <alignment horizontal="center"/>
    </xf>
    <xf numFmtId="194" fontId="20" fillId="0" borderId="0" xfId="42" applyNumberFormat="1" applyFont="1" applyFill="1" applyBorder="1" applyAlignment="1">
      <alignment/>
    </xf>
    <xf numFmtId="194" fontId="23" fillId="0" borderId="0" xfId="42" applyNumberFormat="1" applyFont="1" applyFill="1" applyBorder="1" applyAlignment="1">
      <alignment/>
    </xf>
    <xf numFmtId="49" fontId="23" fillId="0" borderId="0" xfId="0" applyNumberFormat="1" applyFont="1" applyFill="1" applyBorder="1" applyAlignment="1">
      <alignment/>
    </xf>
    <xf numFmtId="194" fontId="24" fillId="0" borderId="0" xfId="42" applyNumberFormat="1" applyFont="1" applyFill="1" applyBorder="1" applyAlignment="1">
      <alignment/>
    </xf>
    <xf numFmtId="194" fontId="25" fillId="0" borderId="0" xfId="42" applyNumberFormat="1" applyFont="1" applyFill="1" applyBorder="1" applyAlignment="1">
      <alignment/>
    </xf>
    <xf numFmtId="49" fontId="25" fillId="0" borderId="0" xfId="0" applyNumberFormat="1" applyFont="1" applyFill="1" applyBorder="1" applyAlignment="1">
      <alignment/>
    </xf>
    <xf numFmtId="194" fontId="28" fillId="0" borderId="10" xfId="44" applyNumberFormat="1" applyFont="1" applyFill="1" applyBorder="1" applyAlignment="1" applyProtection="1">
      <alignment horizontal="center" vertical="center"/>
      <protection/>
    </xf>
    <xf numFmtId="194" fontId="28" fillId="0" borderId="0" xfId="44" applyNumberFormat="1" applyFont="1" applyFill="1" applyAlignment="1">
      <alignment/>
    </xf>
    <xf numFmtId="194" fontId="1" fillId="0" borderId="0" xfId="42" applyNumberFormat="1" applyFont="1" applyFill="1" applyAlignment="1">
      <alignment/>
    </xf>
    <xf numFmtId="194" fontId="22" fillId="0" borderId="10" xfId="42" applyNumberFormat="1" applyFont="1" applyFill="1" applyBorder="1" applyAlignment="1" applyProtection="1">
      <alignment horizontal="center" vertical="center"/>
      <protection/>
    </xf>
    <xf numFmtId="194" fontId="28" fillId="0" borderId="0" xfId="44" applyNumberFormat="1" applyFont="1" applyFill="1" applyAlignment="1">
      <alignment vertical="center"/>
    </xf>
    <xf numFmtId="194" fontId="0" fillId="0" borderId="10" xfId="42" applyNumberFormat="1" applyFont="1" applyFill="1" applyBorder="1" applyAlignment="1" applyProtection="1">
      <alignment horizontal="center" vertical="center"/>
      <protection/>
    </xf>
    <xf numFmtId="194" fontId="0" fillId="0" borderId="0" xfId="42" applyNumberFormat="1" applyFont="1" applyFill="1" applyAlignment="1">
      <alignment/>
    </xf>
    <xf numFmtId="194" fontId="0" fillId="0" borderId="0" xfId="42" applyNumberFormat="1" applyFont="1" applyFill="1" applyBorder="1" applyAlignment="1">
      <alignment/>
    </xf>
    <xf numFmtId="43" fontId="0" fillId="0" borderId="0" xfId="42" applyFont="1" applyFill="1" applyBorder="1" applyAlignment="1">
      <alignment/>
    </xf>
    <xf numFmtId="194" fontId="23" fillId="0" borderId="0" xfId="44" applyNumberFormat="1" applyFont="1" applyFill="1" applyBorder="1" applyAlignment="1">
      <alignment vertical="center"/>
    </xf>
    <xf numFmtId="194" fontId="25" fillId="0" borderId="0" xfId="44" applyNumberFormat="1" applyFont="1" applyFill="1" applyBorder="1" applyAlignment="1">
      <alignment vertical="center"/>
    </xf>
    <xf numFmtId="43" fontId="23" fillId="0" borderId="0" xfId="42" applyFont="1" applyFill="1" applyBorder="1" applyAlignment="1">
      <alignment/>
    </xf>
    <xf numFmtId="43" fontId="25" fillId="0" borderId="0" xfId="42" applyFont="1" applyFill="1" applyBorder="1" applyAlignment="1">
      <alignment/>
    </xf>
    <xf numFmtId="194" fontId="0" fillId="0" borderId="0" xfId="42" applyNumberFormat="1" applyFont="1" applyFill="1" applyBorder="1" applyAlignment="1">
      <alignment/>
    </xf>
    <xf numFmtId="194" fontId="0" fillId="0" borderId="0" xfId="0" applyNumberFormat="1" applyFont="1" applyFill="1" applyBorder="1" applyAlignment="1">
      <alignment/>
    </xf>
    <xf numFmtId="49" fontId="0" fillId="0" borderId="0" xfId="0" applyNumberFormat="1" applyFont="1" applyFill="1" applyBorder="1" applyAlignment="1">
      <alignment/>
    </xf>
    <xf numFmtId="194" fontId="28" fillId="0" borderId="0" xfId="0" applyNumberFormat="1" applyFont="1" applyFill="1" applyBorder="1" applyAlignment="1">
      <alignment vertical="center"/>
    </xf>
    <xf numFmtId="2" fontId="28" fillId="0" borderId="0" xfId="0" applyNumberFormat="1" applyFont="1" applyFill="1" applyBorder="1" applyAlignment="1">
      <alignment vertical="center"/>
    </xf>
    <xf numFmtId="194" fontId="30" fillId="0" borderId="0" xfId="44" applyNumberFormat="1" applyFont="1" applyFill="1" applyBorder="1" applyAlignment="1">
      <alignment/>
    </xf>
    <xf numFmtId="43" fontId="26" fillId="0" borderId="0" xfId="44" applyFont="1" applyFill="1" applyBorder="1" applyAlignment="1">
      <alignment/>
    </xf>
    <xf numFmtId="194" fontId="26" fillId="0" borderId="0" xfId="44" applyNumberFormat="1" applyFont="1" applyFill="1" applyBorder="1" applyAlignment="1">
      <alignment/>
    </xf>
    <xf numFmtId="194" fontId="28" fillId="0" borderId="0" xfId="44" applyNumberFormat="1" applyFont="1" applyFill="1" applyBorder="1" applyAlignment="1">
      <alignment/>
    </xf>
    <xf numFmtId="43" fontId="28" fillId="0" borderId="0" xfId="44" applyFont="1" applyFill="1" applyBorder="1" applyAlignment="1">
      <alignment/>
    </xf>
    <xf numFmtId="194" fontId="0" fillId="0" borderId="0" xfId="44" applyNumberFormat="1" applyFont="1" applyFill="1" applyBorder="1" applyAlignment="1">
      <alignment/>
    </xf>
    <xf numFmtId="194" fontId="0" fillId="0" borderId="0" xfId="44" applyNumberFormat="1" applyFont="1" applyFill="1" applyBorder="1" applyAlignment="1">
      <alignment/>
    </xf>
    <xf numFmtId="43" fontId="0" fillId="0" borderId="0" xfId="44" applyFont="1" applyFill="1" applyBorder="1" applyAlignment="1">
      <alignment/>
    </xf>
    <xf numFmtId="194" fontId="24" fillId="0" borderId="0" xfId="44" applyNumberFormat="1" applyFont="1" applyFill="1" applyBorder="1" applyAlignment="1">
      <alignment vertical="center"/>
    </xf>
    <xf numFmtId="43" fontId="24" fillId="0" borderId="0" xfId="44" applyFont="1" applyFill="1" applyBorder="1" applyAlignment="1">
      <alignment vertical="center"/>
    </xf>
    <xf numFmtId="43" fontId="0" fillId="0" borderId="0" xfId="42" applyFont="1" applyFill="1" applyBorder="1" applyAlignment="1">
      <alignment/>
    </xf>
    <xf numFmtId="194" fontId="22" fillId="0" borderId="0" xfId="42" applyNumberFormat="1" applyFont="1" applyFill="1" applyBorder="1" applyAlignment="1">
      <alignment/>
    </xf>
    <xf numFmtId="43" fontId="22" fillId="0" borderId="0" xfId="42" applyFont="1" applyFill="1" applyBorder="1" applyAlignment="1">
      <alignment/>
    </xf>
    <xf numFmtId="49" fontId="22" fillId="0" borderId="0" xfId="0" applyNumberFormat="1" applyFont="1" applyFill="1" applyBorder="1" applyAlignment="1">
      <alignment/>
    </xf>
    <xf numFmtId="194" fontId="22" fillId="0" borderId="0" xfId="42" applyNumberFormat="1" applyFont="1" applyFill="1" applyBorder="1" applyAlignment="1">
      <alignment/>
    </xf>
    <xf numFmtId="43" fontId="22" fillId="0" borderId="0" xfId="42" applyFont="1" applyFill="1" applyBorder="1" applyAlignment="1">
      <alignment/>
    </xf>
    <xf numFmtId="49" fontId="22" fillId="0" borderId="0" xfId="0" applyNumberFormat="1" applyFont="1" applyFill="1" applyBorder="1" applyAlignment="1">
      <alignment/>
    </xf>
    <xf numFmtId="194" fontId="0" fillId="0" borderId="0" xfId="42" applyNumberFormat="1" applyFont="1" applyFill="1" applyBorder="1" applyAlignment="1">
      <alignment/>
    </xf>
    <xf numFmtId="43" fontId="0" fillId="0" borderId="0" xfId="42" applyFont="1" applyFill="1" applyBorder="1" applyAlignment="1">
      <alignment/>
    </xf>
    <xf numFmtId="49" fontId="0" fillId="0" borderId="0" xfId="0" applyNumberFormat="1" applyFont="1" applyFill="1" applyBorder="1" applyAlignment="1">
      <alignment/>
    </xf>
    <xf numFmtId="43" fontId="24" fillId="0" borderId="0" xfId="42" applyFont="1" applyFill="1" applyBorder="1" applyAlignment="1">
      <alignment/>
    </xf>
    <xf numFmtId="49" fontId="24" fillId="0" borderId="0" xfId="0" applyNumberFormat="1" applyFont="1" applyFill="1" applyBorder="1" applyAlignment="1">
      <alignment/>
    </xf>
    <xf numFmtId="194" fontId="30" fillId="0" borderId="10" xfId="44" applyNumberFormat="1" applyFont="1" applyFill="1" applyBorder="1" applyAlignment="1" applyProtection="1">
      <alignment horizontal="center" vertical="center"/>
      <protection/>
    </xf>
    <xf numFmtId="194" fontId="30" fillId="0" borderId="10" xfId="44" applyNumberFormat="1" applyFont="1" applyFill="1" applyBorder="1" applyAlignment="1">
      <alignment horizontal="center" vertical="center"/>
    </xf>
    <xf numFmtId="1" fontId="31" fillId="0" borderId="10" xfId="0" applyNumberFormat="1" applyFont="1" applyFill="1" applyBorder="1" applyAlignment="1" applyProtection="1">
      <alignment horizontal="left" vertical="center"/>
      <protection/>
    </xf>
    <xf numFmtId="194" fontId="19" fillId="0" borderId="10" xfId="42" applyNumberFormat="1" applyFont="1" applyFill="1" applyBorder="1" applyAlignment="1" applyProtection="1">
      <alignment horizontal="left" vertical="center"/>
      <protection/>
    </xf>
    <xf numFmtId="43" fontId="26" fillId="0" borderId="10" xfId="44" applyFont="1" applyFill="1" applyBorder="1" applyAlignment="1" applyProtection="1">
      <alignment horizontal="left" vertical="center"/>
      <protection/>
    </xf>
    <xf numFmtId="43" fontId="28" fillId="0" borderId="10" xfId="44" applyFont="1" applyFill="1" applyBorder="1" applyAlignment="1" applyProtection="1">
      <alignment horizontal="left" vertical="center"/>
      <protection/>
    </xf>
    <xf numFmtId="43" fontId="27" fillId="0" borderId="10" xfId="44" applyFont="1" applyFill="1" applyBorder="1" applyAlignment="1" applyProtection="1">
      <alignment horizontal="left" vertical="center"/>
      <protection/>
    </xf>
    <xf numFmtId="43" fontId="30" fillId="0" borderId="10" xfId="44" applyFont="1" applyFill="1" applyBorder="1" applyAlignment="1" applyProtection="1">
      <alignment horizontal="center" vertical="center"/>
      <protection/>
    </xf>
    <xf numFmtId="43" fontId="30" fillId="0" borderId="10" xfId="44" applyFont="1" applyFill="1" applyBorder="1" applyAlignment="1" applyProtection="1">
      <alignment horizontal="left" vertical="center"/>
      <protection/>
    </xf>
    <xf numFmtId="194" fontId="30" fillId="0" borderId="0" xfId="44" applyNumberFormat="1" applyFont="1" applyFill="1" applyAlignment="1">
      <alignment/>
    </xf>
    <xf numFmtId="194" fontId="30" fillId="0" borderId="0" xfId="44" applyNumberFormat="1" applyFont="1" applyFill="1" applyBorder="1" applyAlignment="1">
      <alignment/>
    </xf>
    <xf numFmtId="43" fontId="30" fillId="0" borderId="0" xfId="44" applyFont="1" applyFill="1" applyBorder="1" applyAlignment="1">
      <alignment/>
    </xf>
    <xf numFmtId="1" fontId="26" fillId="0" borderId="10" xfId="44" applyNumberFormat="1" applyFont="1" applyFill="1" applyBorder="1" applyAlignment="1" applyProtection="1">
      <alignment horizontal="center" vertical="center"/>
      <protection/>
    </xf>
    <xf numFmtId="194" fontId="26" fillId="0" borderId="10" xfId="42" applyNumberFormat="1" applyFont="1" applyFill="1" applyBorder="1" applyAlignment="1" applyProtection="1">
      <alignment horizontal="center" vertical="center"/>
      <protection/>
    </xf>
    <xf numFmtId="194" fontId="28" fillId="0" borderId="10" xfId="44" applyNumberFormat="1" applyFont="1" applyFill="1" applyBorder="1" applyAlignment="1">
      <alignment horizontal="center" vertical="center"/>
    </xf>
    <xf numFmtId="43" fontId="0" fillId="0" borderId="0" xfId="44" applyFont="1" applyFill="1" applyBorder="1" applyAlignment="1">
      <alignment/>
    </xf>
    <xf numFmtId="0" fontId="6" fillId="0" borderId="10" xfId="42" applyNumberFormat="1" applyFont="1" applyFill="1" applyBorder="1" applyAlignment="1" applyProtection="1">
      <alignment horizontal="center" vertical="center"/>
      <protection/>
    </xf>
    <xf numFmtId="43" fontId="26" fillId="0" borderId="10" xfId="44" applyFont="1" applyFill="1" applyBorder="1" applyAlignment="1">
      <alignment horizontal="center" vertical="center"/>
    </xf>
    <xf numFmtId="43" fontId="30" fillId="0" borderId="10" xfId="44" applyFont="1" applyFill="1" applyBorder="1" applyAlignment="1">
      <alignment horizontal="center" vertical="center"/>
    </xf>
    <xf numFmtId="43" fontId="28" fillId="0" borderId="10" xfId="44" applyFont="1" applyFill="1" applyBorder="1" applyAlignment="1">
      <alignment horizontal="center" vertical="center"/>
    </xf>
    <xf numFmtId="43" fontId="0" fillId="0" borderId="14" xfId="44" applyFont="1" applyFill="1" applyBorder="1" applyAlignment="1" applyProtection="1">
      <alignment horizontal="center" vertical="center"/>
      <protection/>
    </xf>
    <xf numFmtId="43" fontId="0" fillId="0" borderId="0" xfId="44" applyFont="1" applyFill="1" applyBorder="1" applyAlignment="1">
      <alignment/>
    </xf>
    <xf numFmtId="43" fontId="0" fillId="0" borderId="0" xfId="44" applyFont="1" applyFill="1" applyAlignment="1">
      <alignment/>
    </xf>
    <xf numFmtId="49" fontId="0" fillId="0" borderId="12" xfId="0" applyNumberFormat="1" applyFont="1" applyFill="1" applyBorder="1" applyAlignment="1">
      <alignment/>
    </xf>
    <xf numFmtId="43" fontId="0" fillId="0" borderId="12" xfId="42" applyFont="1" applyFill="1" applyBorder="1" applyAlignment="1">
      <alignment/>
    </xf>
    <xf numFmtId="43" fontId="6" fillId="0" borderId="10" xfId="42" applyFont="1" applyFill="1" applyBorder="1" applyAlignment="1" applyProtection="1">
      <alignment horizontal="center" vertical="center"/>
      <protection/>
    </xf>
    <xf numFmtId="43" fontId="22" fillId="0" borderId="10" xfId="42" applyFont="1" applyFill="1" applyBorder="1" applyAlignment="1" applyProtection="1">
      <alignment horizontal="center" vertical="center"/>
      <protection/>
    </xf>
    <xf numFmtId="43" fontId="22" fillId="0" borderId="10" xfId="42" applyFont="1" applyFill="1" applyBorder="1" applyAlignment="1">
      <alignment/>
    </xf>
    <xf numFmtId="43" fontId="0" fillId="0" borderId="10" xfId="42" applyFont="1" applyFill="1" applyBorder="1" applyAlignment="1">
      <alignment/>
    </xf>
    <xf numFmtId="194" fontId="22" fillId="0" borderId="10" xfId="42" applyNumberFormat="1" applyFont="1" applyFill="1" applyBorder="1" applyAlignment="1" applyProtection="1">
      <alignment horizontal="center" vertical="center"/>
      <protection/>
    </xf>
    <xf numFmtId="43" fontId="0" fillId="0" borderId="10" xfId="42" applyFont="1" applyFill="1" applyBorder="1" applyAlignment="1">
      <alignment/>
    </xf>
    <xf numFmtId="194" fontId="0" fillId="0" borderId="10" xfId="42" applyNumberFormat="1" applyFont="1" applyFill="1" applyBorder="1" applyAlignment="1">
      <alignment horizontal="center"/>
    </xf>
    <xf numFmtId="194" fontId="0" fillId="0" borderId="0" xfId="42" applyNumberFormat="1" applyFont="1" applyFill="1" applyBorder="1" applyAlignment="1" applyProtection="1">
      <alignment horizontal="center" vertical="center"/>
      <protection/>
    </xf>
    <xf numFmtId="194" fontId="0" fillId="0" borderId="14" xfId="42" applyNumberFormat="1" applyFont="1" applyFill="1" applyBorder="1" applyAlignment="1">
      <alignment horizontal="center"/>
    </xf>
    <xf numFmtId="43" fontId="0" fillId="0" borderId="14" xfId="42" applyFont="1" applyFill="1" applyBorder="1" applyAlignment="1">
      <alignment/>
    </xf>
    <xf numFmtId="43" fontId="24" fillId="0" borderId="0" xfId="42" applyFont="1" applyFill="1" applyAlignment="1">
      <alignment/>
    </xf>
    <xf numFmtId="194" fontId="0" fillId="0" borderId="0" xfId="42" applyNumberFormat="1" applyFont="1" applyFill="1" applyAlignment="1">
      <alignment/>
    </xf>
    <xf numFmtId="43" fontId="0" fillId="0" borderId="0" xfId="42" applyFont="1" applyFill="1" applyAlignment="1">
      <alignment/>
    </xf>
    <xf numFmtId="43" fontId="22" fillId="0" borderId="10" xfId="42" applyFont="1" applyFill="1" applyBorder="1" applyAlignment="1">
      <alignment/>
    </xf>
    <xf numFmtId="194" fontId="67" fillId="0" borderId="10" xfId="44" applyNumberFormat="1" applyFont="1" applyFill="1" applyBorder="1" applyAlignment="1" applyProtection="1">
      <alignment horizontal="center" vertical="center"/>
      <protection/>
    </xf>
    <xf numFmtId="194" fontId="67" fillId="0" borderId="10" xfId="44" applyNumberFormat="1" applyFont="1" applyFill="1" applyBorder="1" applyAlignment="1">
      <alignment horizontal="center"/>
    </xf>
    <xf numFmtId="194" fontId="21" fillId="0" borderId="10" xfId="42" applyNumberFormat="1" applyFont="1" applyFill="1" applyBorder="1" applyAlignment="1" applyProtection="1">
      <alignment horizontal="center" vertical="center"/>
      <protection/>
    </xf>
    <xf numFmtId="194" fontId="21" fillId="0" borderId="10" xfId="42" applyNumberFormat="1" applyFont="1" applyFill="1" applyBorder="1" applyAlignment="1" applyProtection="1">
      <alignment vertical="center"/>
      <protection/>
    </xf>
    <xf numFmtId="194" fontId="21" fillId="0" borderId="10" xfId="42" applyNumberFormat="1" applyFont="1" applyFill="1" applyBorder="1" applyAlignment="1" applyProtection="1">
      <alignment horizontal="center" vertical="center"/>
      <protection/>
    </xf>
    <xf numFmtId="194" fontId="21" fillId="0" borderId="10" xfId="42" applyNumberFormat="1" applyFont="1" applyFill="1" applyBorder="1" applyAlignment="1" applyProtection="1">
      <alignment vertical="center"/>
      <protection/>
    </xf>
    <xf numFmtId="43" fontId="22" fillId="0" borderId="10" xfId="42" applyFont="1" applyFill="1" applyBorder="1" applyAlignment="1">
      <alignment/>
    </xf>
    <xf numFmtId="194" fontId="22" fillId="0" borderId="0" xfId="42" applyNumberFormat="1" applyFont="1" applyFill="1" applyAlignment="1">
      <alignment/>
    </xf>
    <xf numFmtId="194" fontId="22" fillId="0" borderId="0" xfId="42" applyNumberFormat="1" applyFont="1" applyFill="1" applyBorder="1" applyAlignment="1">
      <alignment/>
    </xf>
    <xf numFmtId="43" fontId="22" fillId="0" borderId="0" xfId="42" applyFont="1" applyFill="1" applyBorder="1" applyAlignment="1">
      <alignment/>
    </xf>
    <xf numFmtId="49" fontId="22" fillId="0" borderId="0" xfId="0" applyNumberFormat="1" applyFont="1" applyFill="1" applyBorder="1" applyAlignment="1">
      <alignment/>
    </xf>
    <xf numFmtId="43" fontId="29" fillId="0" borderId="10" xfId="44" applyFont="1" applyFill="1" applyBorder="1" applyAlignment="1" applyProtection="1">
      <alignment horizontal="center" vertical="center"/>
      <protection/>
    </xf>
    <xf numFmtId="43" fontId="29" fillId="0" borderId="10" xfId="44" applyFont="1" applyFill="1" applyBorder="1" applyAlignment="1" applyProtection="1">
      <alignment vertical="center"/>
      <protection/>
    </xf>
    <xf numFmtId="194" fontId="29" fillId="0" borderId="10" xfId="44" applyNumberFormat="1" applyFont="1" applyFill="1" applyBorder="1" applyAlignment="1" applyProtection="1">
      <alignment horizontal="center" vertical="center"/>
      <protection/>
    </xf>
    <xf numFmtId="194" fontId="29" fillId="0" borderId="10" xfId="44" applyNumberFormat="1" applyFont="1" applyFill="1" applyBorder="1" applyAlignment="1">
      <alignment horizontal="center" vertical="center"/>
    </xf>
    <xf numFmtId="43" fontId="29" fillId="0" borderId="10" xfId="44" applyFont="1" applyFill="1" applyBorder="1" applyAlignment="1">
      <alignment horizontal="center" vertical="center"/>
    </xf>
    <xf numFmtId="194" fontId="29" fillId="0" borderId="0" xfId="44" applyNumberFormat="1" applyFont="1" applyFill="1" applyAlignment="1">
      <alignment/>
    </xf>
    <xf numFmtId="194" fontId="29" fillId="0" borderId="0" xfId="44" applyNumberFormat="1" applyFont="1" applyFill="1" applyBorder="1" applyAlignment="1">
      <alignment/>
    </xf>
    <xf numFmtId="43" fontId="29" fillId="0" borderId="0" xfId="44" applyFont="1" applyFill="1" applyBorder="1" applyAlignment="1">
      <alignment/>
    </xf>
    <xf numFmtId="43" fontId="29" fillId="0" borderId="10" xfId="44" applyFont="1" applyFill="1" applyBorder="1" applyAlignment="1" applyProtection="1">
      <alignment horizontal="left" vertical="center"/>
      <protection/>
    </xf>
    <xf numFmtId="49" fontId="0" fillId="0" borderId="0" xfId="0" applyNumberFormat="1" applyFont="1" applyFill="1" applyBorder="1" applyAlignment="1">
      <alignment horizontal="center" wrapText="1"/>
    </xf>
    <xf numFmtId="49" fontId="5" fillId="0" borderId="15"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49" fontId="1" fillId="0" borderId="0" xfId="0" applyNumberFormat="1" applyFont="1" applyFill="1" applyAlignment="1">
      <alignment horizontal="center" wrapText="1"/>
    </xf>
    <xf numFmtId="49" fontId="5" fillId="0" borderId="11" xfId="0" applyNumberFormat="1" applyFont="1" applyFill="1" applyBorder="1" applyAlignment="1">
      <alignment horizontal="center" vertical="center" wrapText="1"/>
    </xf>
    <xf numFmtId="0" fontId="2" fillId="0" borderId="17" xfId="0" applyFont="1" applyFill="1" applyBorder="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10" fillId="0" borderId="0" xfId="0" applyNumberFormat="1" applyFont="1" applyFill="1" applyAlignment="1">
      <alignment horizontal="left" wrapText="1"/>
    </xf>
    <xf numFmtId="49" fontId="4" fillId="0" borderId="15"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5" fillId="0" borderId="15" xfId="0" applyNumberFormat="1" applyFont="1" applyFill="1" applyBorder="1" applyAlignment="1">
      <alignment horizontal="center"/>
    </xf>
    <xf numFmtId="49" fontId="5" fillId="0" borderId="16" xfId="0" applyNumberFormat="1" applyFont="1" applyFill="1" applyBorder="1" applyAlignment="1">
      <alignment horizontal="center"/>
    </xf>
    <xf numFmtId="49" fontId="12" fillId="0" borderId="0" xfId="0" applyNumberFormat="1" applyFont="1" applyFill="1" applyBorder="1" applyAlignment="1">
      <alignment horizontal="center" wrapText="1"/>
    </xf>
    <xf numFmtId="49" fontId="10" fillId="0" borderId="0" xfId="0" applyNumberFormat="1" applyFont="1" applyFill="1" applyAlignment="1">
      <alignment/>
    </xf>
    <xf numFmtId="49" fontId="12" fillId="0" borderId="14" xfId="0" applyNumberFormat="1" applyFont="1" applyFill="1" applyBorder="1" applyAlignment="1">
      <alignment horizontal="center"/>
    </xf>
    <xf numFmtId="49" fontId="11" fillId="0" borderId="0" xfId="0" applyNumberFormat="1" applyFont="1" applyFill="1" applyBorder="1" applyAlignment="1">
      <alignment horizontal="center"/>
    </xf>
    <xf numFmtId="49" fontId="15" fillId="0" borderId="0" xfId="0" applyNumberFormat="1" applyFont="1" applyFill="1" applyAlignment="1">
      <alignment horizontal="center"/>
    </xf>
    <xf numFmtId="0" fontId="5" fillId="0" borderId="18"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5" fillId="0" borderId="20" xfId="0" applyNumberFormat="1" applyFont="1" applyFill="1" applyBorder="1" applyAlignment="1">
      <alignment horizontal="center" vertical="center" wrapText="1"/>
    </xf>
    <xf numFmtId="0" fontId="5" fillId="0" borderId="21"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distributed" wrapText="1"/>
    </xf>
    <xf numFmtId="0" fontId="2" fillId="0" borderId="16" xfId="0" applyFont="1" applyFill="1" applyBorder="1" applyAlignment="1">
      <alignment horizontal="center" vertical="distributed"/>
    </xf>
    <xf numFmtId="49" fontId="5" fillId="0" borderId="22" xfId="0" applyNumberFormat="1" applyFont="1" applyFill="1" applyBorder="1" applyAlignment="1">
      <alignment horizontal="center" vertical="center" wrapText="1"/>
    </xf>
    <xf numFmtId="194" fontId="24" fillId="0" borderId="0" xfId="42" applyNumberFormat="1" applyFont="1" applyFill="1" applyAlignment="1">
      <alignment horizontal="center"/>
    </xf>
    <xf numFmtId="194" fontId="24" fillId="0" borderId="0" xfId="42" applyNumberFormat="1" applyFont="1" applyFill="1" applyAlignment="1">
      <alignment horizontal="left" wrapText="1"/>
    </xf>
    <xf numFmtId="49" fontId="19" fillId="0" borderId="19" xfId="0" applyNumberFormat="1" applyFont="1" applyFill="1" applyBorder="1" applyAlignment="1">
      <alignment horizontal="center" vertical="center" wrapText="1"/>
    </xf>
    <xf numFmtId="49" fontId="19" fillId="0" borderId="21" xfId="0" applyNumberFormat="1" applyFont="1" applyFill="1" applyBorder="1" applyAlignment="1">
      <alignment horizontal="center" vertical="center" wrapText="1"/>
    </xf>
    <xf numFmtId="49" fontId="19" fillId="0" borderId="23" xfId="0" applyNumberFormat="1" applyFont="1" applyFill="1" applyBorder="1" applyAlignment="1">
      <alignment horizontal="center" vertical="center" wrapText="1"/>
    </xf>
    <xf numFmtId="49" fontId="19" fillId="0" borderId="11" xfId="0" applyNumberFormat="1" applyFont="1" applyFill="1" applyBorder="1" applyAlignment="1">
      <alignment horizontal="center" vertical="center" wrapText="1"/>
    </xf>
    <xf numFmtId="49" fontId="19" fillId="0" borderId="17" xfId="0" applyNumberFormat="1" applyFont="1" applyFill="1" applyBorder="1" applyAlignment="1">
      <alignment horizontal="center" vertical="center" wrapText="1"/>
    </xf>
    <xf numFmtId="49" fontId="19" fillId="0" borderId="13" xfId="0" applyNumberFormat="1" applyFont="1" applyFill="1" applyBorder="1" applyAlignment="1">
      <alignment horizontal="center" vertical="center" wrapText="1"/>
    </xf>
    <xf numFmtId="49" fontId="19" fillId="0" borderId="15" xfId="0" applyNumberFormat="1" applyFont="1" applyFill="1" applyBorder="1" applyAlignment="1" applyProtection="1">
      <alignment horizontal="center" vertical="center" wrapText="1"/>
      <protection/>
    </xf>
    <xf numFmtId="49" fontId="19" fillId="0" borderId="22" xfId="0" applyNumberFormat="1" applyFont="1" applyFill="1" applyBorder="1" applyAlignment="1" applyProtection="1">
      <alignment horizontal="center" vertical="center" wrapText="1"/>
      <protection/>
    </xf>
    <xf numFmtId="49" fontId="19" fillId="0" borderId="16" xfId="0" applyNumberFormat="1" applyFont="1" applyFill="1" applyBorder="1" applyAlignment="1" applyProtection="1">
      <alignment horizontal="center" vertical="center" wrapText="1"/>
      <protection/>
    </xf>
    <xf numFmtId="194" fontId="24" fillId="0" borderId="0" xfId="42" applyNumberFormat="1" applyFont="1" applyFill="1" applyAlignment="1">
      <alignment horizontal="left"/>
    </xf>
    <xf numFmtId="49" fontId="11" fillId="0" borderId="0" xfId="0" applyNumberFormat="1" applyFont="1" applyFill="1" applyAlignment="1">
      <alignment horizontal="center"/>
    </xf>
    <xf numFmtId="49" fontId="11" fillId="0" borderId="0" xfId="0" applyNumberFormat="1" applyFont="1" applyFill="1" applyAlignment="1">
      <alignment horizontal="center" wrapText="1"/>
    </xf>
    <xf numFmtId="49" fontId="12" fillId="0" borderId="0" xfId="0" applyNumberFormat="1" applyFont="1" applyFill="1" applyAlignment="1">
      <alignment horizontal="center"/>
    </xf>
    <xf numFmtId="49" fontId="19" fillId="0" borderId="18" xfId="0" applyNumberFormat="1" applyFont="1" applyFill="1" applyBorder="1" applyAlignment="1">
      <alignment horizontal="center" vertical="center" wrapText="1"/>
    </xf>
    <xf numFmtId="49" fontId="19" fillId="0" borderId="20" xfId="0" applyNumberFormat="1" applyFont="1" applyFill="1" applyBorder="1" applyAlignment="1">
      <alignment horizontal="center" vertical="center" wrapText="1"/>
    </xf>
    <xf numFmtId="49" fontId="19" fillId="0" borderId="24" xfId="0" applyNumberFormat="1" applyFont="1" applyFill="1" applyBorder="1" applyAlignment="1">
      <alignment horizontal="center" vertical="center" wrapText="1"/>
    </xf>
    <xf numFmtId="1" fontId="4" fillId="0" borderId="15" xfId="0" applyNumberFormat="1" applyFont="1" applyFill="1" applyBorder="1" applyAlignment="1">
      <alignment horizontal="center" vertical="center"/>
    </xf>
    <xf numFmtId="1" fontId="4" fillId="0" borderId="22" xfId="0" applyNumberFormat="1" applyFont="1" applyFill="1" applyBorder="1" applyAlignment="1">
      <alignment horizontal="center" vertical="center"/>
    </xf>
    <xf numFmtId="1" fontId="4" fillId="0" borderId="16" xfId="0" applyNumberFormat="1" applyFont="1" applyFill="1" applyBorder="1" applyAlignment="1">
      <alignment horizontal="center" vertical="center"/>
    </xf>
    <xf numFmtId="49" fontId="9" fillId="0" borderId="15" xfId="0" applyNumberFormat="1" applyFont="1" applyFill="1" applyBorder="1" applyAlignment="1" applyProtection="1">
      <alignment horizontal="center" vertical="center" wrapText="1"/>
      <protection/>
    </xf>
    <xf numFmtId="49" fontId="9" fillId="0" borderId="22" xfId="0" applyNumberFormat="1" applyFont="1" applyFill="1" applyBorder="1" applyAlignment="1">
      <alignment horizontal="center" vertical="center" wrapText="1"/>
    </xf>
    <xf numFmtId="49" fontId="9" fillId="0" borderId="16" xfId="0" applyNumberFormat="1" applyFont="1" applyFill="1" applyBorder="1" applyAlignment="1">
      <alignment horizontal="center" vertical="center" wrapText="1"/>
    </xf>
    <xf numFmtId="49" fontId="0" fillId="0" borderId="0" xfId="0" applyNumberFormat="1" applyFont="1" applyFill="1" applyAlignment="1">
      <alignment horizontal="left"/>
    </xf>
    <xf numFmtId="49" fontId="19" fillId="0" borderId="11" xfId="0" applyNumberFormat="1" applyFont="1" applyFill="1" applyBorder="1" applyAlignment="1" applyProtection="1">
      <alignment horizontal="center" vertical="center" wrapText="1"/>
      <protection/>
    </xf>
    <xf numFmtId="194" fontId="20" fillId="0" borderId="0" xfId="42" applyNumberFormat="1" applyFont="1" applyFill="1" applyBorder="1" applyAlignment="1">
      <alignment horizontal="center" wrapText="1"/>
    </xf>
    <xf numFmtId="194" fontId="24" fillId="0" borderId="0" xfId="42" applyNumberFormat="1" applyFont="1" applyFill="1" applyBorder="1" applyAlignment="1">
      <alignment horizontal="center" vertical="center"/>
    </xf>
    <xf numFmtId="194" fontId="19" fillId="0" borderId="10" xfId="42" applyNumberFormat="1" applyFont="1" applyFill="1" applyBorder="1" applyAlignment="1">
      <alignment horizontal="center" vertical="center" wrapText="1"/>
    </xf>
    <xf numFmtId="194" fontId="20" fillId="0" borderId="0" xfId="42" applyNumberFormat="1" applyFont="1" applyFill="1" applyBorder="1" applyAlignment="1">
      <alignment horizontal="center" vertical="center"/>
    </xf>
    <xf numFmtId="194" fontId="24" fillId="0" borderId="0" xfId="42" applyNumberFormat="1" applyFont="1" applyFill="1" applyAlignment="1">
      <alignment horizontal="center" wrapText="1"/>
    </xf>
    <xf numFmtId="49" fontId="19" fillId="0" borderId="18" xfId="0" applyNumberFormat="1" applyFont="1" applyFill="1" applyBorder="1" applyAlignment="1" applyProtection="1">
      <alignment horizontal="center" vertical="center" wrapText="1"/>
      <protection/>
    </xf>
    <xf numFmtId="49" fontId="19" fillId="0" borderId="14" xfId="0" applyNumberFormat="1" applyFont="1" applyFill="1" applyBorder="1" applyAlignment="1" applyProtection="1">
      <alignment horizontal="center" vertical="center" wrapText="1"/>
      <protection/>
    </xf>
    <xf numFmtId="49" fontId="19" fillId="0" borderId="19" xfId="0" applyNumberFormat="1" applyFont="1" applyFill="1" applyBorder="1" applyAlignment="1" applyProtection="1">
      <alignment horizontal="center" vertical="center" wrapText="1"/>
      <protection/>
    </xf>
    <xf numFmtId="49" fontId="19" fillId="0" borderId="10" xfId="0" applyNumberFormat="1" applyFont="1" applyFill="1" applyBorder="1" applyAlignment="1" applyProtection="1">
      <alignment horizontal="center" vertical="center" wrapText="1"/>
      <protection/>
    </xf>
    <xf numFmtId="49" fontId="4" fillId="0" borderId="15"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wrapText="1"/>
      <protection/>
    </xf>
    <xf numFmtId="194" fontId="24" fillId="0" borderId="0" xfId="42" applyNumberFormat="1" applyFont="1" applyFill="1" applyBorder="1" applyAlignment="1">
      <alignment horizontal="center" wrapText="1"/>
    </xf>
    <xf numFmtId="49" fontId="22" fillId="0" borderId="15" xfId="0" applyNumberFormat="1" applyFont="1" applyFill="1" applyBorder="1" applyAlignment="1" applyProtection="1">
      <alignment horizontal="center" vertical="center" wrapText="1"/>
      <protection/>
    </xf>
    <xf numFmtId="49" fontId="22" fillId="0" borderId="16" xfId="0" applyNumberFormat="1" applyFont="1" applyFill="1" applyBorder="1" applyAlignment="1" applyProtection="1">
      <alignment horizontal="center" vertical="center" wrapText="1"/>
      <protection/>
    </xf>
    <xf numFmtId="0" fontId="5" fillId="0" borderId="24" xfId="0" applyNumberFormat="1"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49" fontId="1" fillId="0" borderId="0" xfId="0" applyNumberFormat="1" applyFont="1" applyFill="1" applyBorder="1" applyAlignment="1">
      <alignment horizontal="left" wrapText="1"/>
    </xf>
    <xf numFmtId="43" fontId="19" fillId="0" borderId="11" xfId="42" applyFont="1" applyFill="1" applyBorder="1" applyAlignment="1" applyProtection="1">
      <alignment horizontal="center" vertical="center" wrapText="1"/>
      <protection/>
    </xf>
    <xf numFmtId="43" fontId="19" fillId="0" borderId="17" xfId="42" applyFont="1" applyFill="1" applyBorder="1" applyAlignment="1">
      <alignment horizontal="center" vertical="center" wrapText="1"/>
    </xf>
    <xf numFmtId="43" fontId="19" fillId="0" borderId="13" xfId="42" applyFont="1" applyFill="1" applyBorder="1" applyAlignment="1">
      <alignment horizontal="center" vertical="center" wrapText="1"/>
    </xf>
    <xf numFmtId="49" fontId="22" fillId="0" borderId="0" xfId="0" applyNumberFormat="1" applyFont="1" applyFill="1" applyBorder="1" applyAlignment="1">
      <alignment horizontal="left" vertical="center" wrapText="1"/>
    </xf>
    <xf numFmtId="0" fontId="24" fillId="0" borderId="0" xfId="44" applyNumberFormat="1" applyFont="1" applyFill="1" applyAlignment="1">
      <alignment horizontal="center" vertical="center" wrapText="1"/>
    </xf>
    <xf numFmtId="0" fontId="24" fillId="0" borderId="0" xfId="44" applyNumberFormat="1" applyFont="1" applyFill="1" applyAlignment="1">
      <alignment horizontal="center" vertical="center"/>
    </xf>
    <xf numFmtId="43" fontId="20" fillId="0" borderId="0" xfId="44" applyNumberFormat="1" applyFont="1" applyFill="1" applyBorder="1" applyAlignment="1">
      <alignment horizontal="center" vertical="center"/>
    </xf>
    <xf numFmtId="0" fontId="24" fillId="0" borderId="0" xfId="44" applyNumberFormat="1" applyFont="1" applyFill="1" applyBorder="1" applyAlignment="1">
      <alignment horizontal="center" vertical="center"/>
    </xf>
    <xf numFmtId="0" fontId="12" fillId="0" borderId="0" xfId="0" applyNumberFormat="1" applyFont="1" applyFill="1" applyAlignment="1">
      <alignment horizontal="center"/>
    </xf>
    <xf numFmtId="49" fontId="19" fillId="0" borderId="10" xfId="0" applyNumberFormat="1" applyFont="1" applyFill="1" applyBorder="1" applyAlignment="1">
      <alignment horizontal="center" vertical="center" wrapText="1"/>
    </xf>
    <xf numFmtId="49" fontId="19" fillId="0" borderId="13" xfId="0" applyNumberFormat="1" applyFont="1" applyFill="1" applyBorder="1" applyAlignment="1" applyProtection="1">
      <alignment horizontal="center" vertical="center" wrapText="1"/>
      <protection/>
    </xf>
    <xf numFmtId="0" fontId="20" fillId="0" borderId="0" xfId="44" applyNumberFormat="1" applyFont="1" applyFill="1" applyBorder="1" applyAlignment="1">
      <alignment horizontal="center" vertical="center" wrapText="1"/>
    </xf>
    <xf numFmtId="49" fontId="22" fillId="0" borderId="0" xfId="0" applyNumberFormat="1" applyFont="1" applyFill="1" applyBorder="1" applyAlignment="1">
      <alignment horizontal="left" wrapText="1"/>
    </xf>
    <xf numFmtId="49" fontId="0" fillId="0" borderId="12" xfId="0" applyNumberFormat="1" applyFont="1" applyFill="1" applyBorder="1" applyAlignment="1">
      <alignment horizontal="center"/>
    </xf>
    <xf numFmtId="43" fontId="6" fillId="0" borderId="11" xfId="44" applyFont="1" applyFill="1" applyBorder="1" applyAlignment="1" applyProtection="1">
      <alignment horizontal="center" vertical="center" wrapText="1"/>
      <protection/>
    </xf>
    <xf numFmtId="43" fontId="6" fillId="0" borderId="17" xfId="44" applyFont="1" applyFill="1" applyBorder="1" applyAlignment="1">
      <alignment horizontal="center" vertical="center" wrapText="1"/>
    </xf>
    <xf numFmtId="43" fontId="6" fillId="0" borderId="13" xfId="44" applyFont="1" applyFill="1" applyBorder="1" applyAlignment="1">
      <alignment horizontal="center" vertical="center" wrapText="1"/>
    </xf>
    <xf numFmtId="2" fontId="28" fillId="0" borderId="15" xfId="0" applyNumberFormat="1" applyFont="1" applyFill="1" applyBorder="1" applyAlignment="1" applyProtection="1">
      <alignment horizontal="center" vertical="center" wrapText="1"/>
      <protection/>
    </xf>
    <xf numFmtId="2" fontId="28" fillId="0" borderId="16" xfId="0" applyNumberFormat="1" applyFont="1" applyFill="1" applyBorder="1" applyAlignment="1" applyProtection="1">
      <alignment horizontal="center" vertical="center" wrapText="1"/>
      <protection/>
    </xf>
    <xf numFmtId="0" fontId="24" fillId="0" borderId="0" xfId="44" applyNumberFormat="1"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466850"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466850"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914400"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914400"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914400"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199" t="s">
        <v>14</v>
      </c>
      <c r="B1" s="199"/>
      <c r="C1" s="196" t="s">
        <v>54</v>
      </c>
      <c r="D1" s="196"/>
      <c r="E1" s="196"/>
      <c r="F1" s="200" t="s">
        <v>50</v>
      </c>
      <c r="G1" s="200"/>
      <c r="H1" s="200"/>
    </row>
    <row r="2" spans="1:8" ht="33.75" customHeight="1">
      <c r="A2" s="201" t="s">
        <v>57</v>
      </c>
      <c r="B2" s="201"/>
      <c r="C2" s="196"/>
      <c r="D2" s="196"/>
      <c r="E2" s="196"/>
      <c r="F2" s="193" t="s">
        <v>51</v>
      </c>
      <c r="G2" s="193"/>
      <c r="H2" s="193"/>
    </row>
    <row r="3" spans="1:8" ht="19.5" customHeight="1">
      <c r="A3" s="4" t="s">
        <v>45</v>
      </c>
      <c r="B3" s="4"/>
      <c r="C3" s="22"/>
      <c r="D3" s="22"/>
      <c r="E3" s="22"/>
      <c r="F3" s="193" t="s">
        <v>52</v>
      </c>
      <c r="G3" s="193"/>
      <c r="H3" s="193"/>
    </row>
    <row r="4" spans="1:8" s="5" customFormat="1" ht="19.5" customHeight="1">
      <c r="A4" s="4"/>
      <c r="B4" s="4"/>
      <c r="D4" s="6"/>
      <c r="F4" s="7" t="s">
        <v>53</v>
      </c>
      <c r="G4" s="7"/>
      <c r="H4" s="7"/>
    </row>
    <row r="5" spans="1:8" s="21" customFormat="1" ht="36" customHeight="1">
      <c r="A5" s="212" t="s">
        <v>38</v>
      </c>
      <c r="B5" s="213"/>
      <c r="C5" s="216" t="s">
        <v>48</v>
      </c>
      <c r="D5" s="217"/>
      <c r="E5" s="218" t="s">
        <v>47</v>
      </c>
      <c r="F5" s="218"/>
      <c r="G5" s="218"/>
      <c r="H5" s="195"/>
    </row>
    <row r="6" spans="1:8" s="21" customFormat="1" ht="20.25" customHeight="1">
      <c r="A6" s="214"/>
      <c r="B6" s="215"/>
      <c r="C6" s="197" t="s">
        <v>2</v>
      </c>
      <c r="D6" s="197" t="s">
        <v>55</v>
      </c>
      <c r="E6" s="194" t="s">
        <v>49</v>
      </c>
      <c r="F6" s="195"/>
      <c r="G6" s="194" t="s">
        <v>56</v>
      </c>
      <c r="H6" s="195"/>
    </row>
    <row r="7" spans="1:8" s="21" customFormat="1" ht="52.5" customHeight="1">
      <c r="A7" s="214"/>
      <c r="B7" s="215"/>
      <c r="C7" s="198"/>
      <c r="D7" s="198"/>
      <c r="E7" s="3" t="s">
        <v>2</v>
      </c>
      <c r="F7" s="3" t="s">
        <v>7</v>
      </c>
      <c r="G7" s="3" t="s">
        <v>2</v>
      </c>
      <c r="H7" s="3" t="s">
        <v>7</v>
      </c>
    </row>
    <row r="8" spans="1:8" ht="15" customHeight="1">
      <c r="A8" s="203" t="s">
        <v>4</v>
      </c>
      <c r="B8" s="204"/>
      <c r="C8" s="8">
        <v>1</v>
      </c>
      <c r="D8" s="8" t="s">
        <v>27</v>
      </c>
      <c r="E8" s="8" t="s">
        <v>28</v>
      </c>
      <c r="F8" s="8" t="s">
        <v>39</v>
      </c>
      <c r="G8" s="8" t="s">
        <v>40</v>
      </c>
      <c r="H8" s="8" t="s">
        <v>41</v>
      </c>
    </row>
    <row r="9" spans="1:8" ht="26.25" customHeight="1">
      <c r="A9" s="205" t="s">
        <v>20</v>
      </c>
      <c r="B9" s="206"/>
      <c r="C9" s="8"/>
      <c r="D9" s="8"/>
      <c r="E9" s="8"/>
      <c r="F9" s="8"/>
      <c r="G9" s="8"/>
      <c r="H9" s="8"/>
    </row>
    <row r="10" spans="1:8" ht="24.75" customHeight="1">
      <c r="A10" s="9" t="s">
        <v>0</v>
      </c>
      <c r="B10" s="10" t="s">
        <v>8</v>
      </c>
      <c r="C10" s="2"/>
      <c r="D10" s="11"/>
      <c r="E10" s="11"/>
      <c r="F10" s="11"/>
      <c r="G10" s="11"/>
      <c r="H10" s="11"/>
    </row>
    <row r="11" spans="1:8" ht="24.75" customHeight="1">
      <c r="A11" s="12" t="s">
        <v>1</v>
      </c>
      <c r="B11" s="13" t="s">
        <v>9</v>
      </c>
      <c r="C11" s="2"/>
      <c r="D11" s="11"/>
      <c r="E11" s="11"/>
      <c r="F11" s="11"/>
      <c r="G11" s="11"/>
      <c r="H11" s="11"/>
    </row>
    <row r="12" spans="1:8" ht="24.75" customHeight="1">
      <c r="A12" s="14" t="s">
        <v>26</v>
      </c>
      <c r="B12" s="2" t="s">
        <v>10</v>
      </c>
      <c r="C12" s="2"/>
      <c r="D12" s="11"/>
      <c r="E12" s="11"/>
      <c r="F12" s="11"/>
      <c r="G12" s="11"/>
      <c r="H12" s="11"/>
    </row>
    <row r="13" spans="1:8" ht="24.75" customHeight="1">
      <c r="A13" s="14" t="s">
        <v>27</v>
      </c>
      <c r="B13" s="2" t="s">
        <v>10</v>
      </c>
      <c r="C13" s="2"/>
      <c r="D13" s="11"/>
      <c r="E13" s="11"/>
      <c r="F13" s="11"/>
      <c r="G13" s="11"/>
      <c r="H13" s="11"/>
    </row>
    <row r="14" spans="1:8" ht="24.75" customHeight="1">
      <c r="A14" s="14" t="s">
        <v>28</v>
      </c>
      <c r="B14" s="2" t="s">
        <v>10</v>
      </c>
      <c r="C14" s="2"/>
      <c r="D14" s="11"/>
      <c r="E14" s="11"/>
      <c r="F14" s="11"/>
      <c r="G14" s="11"/>
      <c r="H14" s="11"/>
    </row>
    <row r="15" spans="1:8" ht="24.75" customHeight="1">
      <c r="A15" s="14" t="s">
        <v>11</v>
      </c>
      <c r="B15" s="23" t="s">
        <v>11</v>
      </c>
      <c r="C15" s="15"/>
      <c r="D15" s="16"/>
      <c r="E15" s="16"/>
      <c r="F15" s="16"/>
      <c r="G15" s="16"/>
      <c r="H15" s="16"/>
    </row>
    <row r="16" spans="2:8" ht="16.5" customHeight="1">
      <c r="B16" s="207" t="s">
        <v>37</v>
      </c>
      <c r="C16" s="207"/>
      <c r="D16" s="24"/>
      <c r="E16" s="209" t="s">
        <v>12</v>
      </c>
      <c r="F16" s="209"/>
      <c r="G16" s="209"/>
      <c r="H16" s="209"/>
    </row>
    <row r="17" spans="2:8" ht="15.75" customHeight="1">
      <c r="B17" s="207"/>
      <c r="C17" s="207"/>
      <c r="D17" s="24"/>
      <c r="E17" s="210" t="s">
        <v>22</v>
      </c>
      <c r="F17" s="210"/>
      <c r="G17" s="210"/>
      <c r="H17" s="210"/>
    </row>
    <row r="18" spans="2:8" s="25" customFormat="1" ht="15.75" customHeight="1">
      <c r="B18" s="207"/>
      <c r="C18" s="207"/>
      <c r="D18" s="26"/>
      <c r="E18" s="211" t="s">
        <v>36</v>
      </c>
      <c r="F18" s="211"/>
      <c r="G18" s="211"/>
      <c r="H18" s="211"/>
    </row>
    <row r="20" ht="15.75">
      <c r="B20" s="17"/>
    </row>
    <row r="22" ht="15.75" hidden="1">
      <c r="A22" s="18" t="s">
        <v>24</v>
      </c>
    </row>
    <row r="23" spans="1:3" ht="15.75" hidden="1">
      <c r="A23" s="19"/>
      <c r="B23" s="208" t="s">
        <v>32</v>
      </c>
      <c r="C23" s="208"/>
    </row>
    <row r="24" spans="1:8" ht="15.75" customHeight="1" hidden="1">
      <c r="A24" s="20" t="s">
        <v>13</v>
      </c>
      <c r="B24" s="202" t="s">
        <v>34</v>
      </c>
      <c r="C24" s="202"/>
      <c r="D24" s="20"/>
      <c r="E24" s="20"/>
      <c r="F24" s="20"/>
      <c r="G24" s="20"/>
      <c r="H24" s="20"/>
    </row>
    <row r="25" spans="1:8" ht="15" customHeight="1" hidden="1">
      <c r="A25" s="20"/>
      <c r="B25" s="202" t="s">
        <v>35</v>
      </c>
      <c r="C25" s="202"/>
      <c r="D25" s="202"/>
      <c r="E25" s="20"/>
      <c r="F25" s="20"/>
      <c r="G25" s="20"/>
      <c r="H25" s="20"/>
    </row>
    <row r="26" spans="2:3" ht="15.75">
      <c r="B26" s="21"/>
      <c r="C26" s="21"/>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F3:H3"/>
    <mergeCell ref="G6:H6"/>
    <mergeCell ref="C1:E2"/>
    <mergeCell ref="C6:C7"/>
    <mergeCell ref="A1:B1"/>
    <mergeCell ref="F1:H1"/>
    <mergeCell ref="A2:B2"/>
    <mergeCell ref="F2:H2"/>
  </mergeCells>
  <printOptions/>
  <pageMargins left="0.75" right="0.5" top="0.75" bottom="0.5"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9"/>
  </sheetPr>
  <dimension ref="A1:AB281"/>
  <sheetViews>
    <sheetView view="pageBreakPreview" zoomScale="90" zoomScaleSheetLayoutView="90" workbookViewId="0" topLeftCell="A106">
      <selection activeCell="W134" sqref="W134"/>
    </sheetView>
  </sheetViews>
  <sheetFormatPr defaultColWidth="9.00390625" defaultRowHeight="15.75"/>
  <cols>
    <col min="1" max="1" width="3.75390625" style="27" customWidth="1"/>
    <col min="2" max="2" width="15.50390625" style="27" customWidth="1"/>
    <col min="3" max="3" width="8.25390625" style="27" customWidth="1"/>
    <col min="4" max="5" width="8.00390625" style="27" customWidth="1"/>
    <col min="6" max="6" width="5.625" style="27" customWidth="1"/>
    <col min="7" max="7" width="5.125" style="27" customWidth="1"/>
    <col min="8" max="8" width="8.125" style="27" customWidth="1"/>
    <col min="9" max="10" width="7.75390625" style="27" customWidth="1"/>
    <col min="11" max="11" width="5.625" style="27" customWidth="1"/>
    <col min="12" max="12" width="6.875" style="39" customWidth="1"/>
    <col min="13" max="13" width="5.875" style="27" customWidth="1"/>
    <col min="14" max="14" width="5.25390625" style="27" customWidth="1"/>
    <col min="15" max="15" width="5.125" style="27" customWidth="1"/>
    <col min="16" max="16" width="5.25390625" style="27" customWidth="1"/>
    <col min="17" max="17" width="7.125" style="27" customWidth="1"/>
    <col min="18" max="18" width="7.25390625" style="27" customWidth="1"/>
    <col min="19" max="19" width="7.625" style="171" customWidth="1"/>
    <col min="20" max="20" width="6.50390625" style="73" hidden="1" customWidth="1"/>
    <col min="21" max="21" width="9.875" style="107" bestFit="1" customWidth="1"/>
    <col min="22" max="25" width="9.125" style="107" bestFit="1" customWidth="1"/>
    <col min="26" max="27" width="9.875" style="107" bestFit="1" customWidth="1"/>
    <col min="28" max="28" width="9.125" style="122" bestFit="1" customWidth="1"/>
    <col min="29" max="16384" width="9.00390625" style="109" customWidth="1"/>
  </cols>
  <sheetData>
    <row r="1" spans="1:20" ht="20.25" customHeight="1">
      <c r="A1" s="28" t="s">
        <v>15</v>
      </c>
      <c r="B1" s="28"/>
      <c r="C1" s="28"/>
      <c r="E1" s="231" t="s">
        <v>46</v>
      </c>
      <c r="F1" s="231"/>
      <c r="G1" s="231"/>
      <c r="H1" s="231"/>
      <c r="I1" s="231"/>
      <c r="J1" s="231"/>
      <c r="K1" s="231"/>
      <c r="L1" s="231"/>
      <c r="M1" s="231"/>
      <c r="N1" s="231"/>
      <c r="O1" s="231"/>
      <c r="P1" s="35" t="s">
        <v>67</v>
      </c>
      <c r="Q1" s="35"/>
      <c r="R1" s="35"/>
      <c r="S1" s="102"/>
      <c r="T1" s="70"/>
    </row>
    <row r="2" spans="1:20" ht="17.25" customHeight="1">
      <c r="A2" s="243" t="s">
        <v>87</v>
      </c>
      <c r="B2" s="243"/>
      <c r="C2" s="243"/>
      <c r="D2" s="243"/>
      <c r="E2" s="232" t="s">
        <v>21</v>
      </c>
      <c r="F2" s="232"/>
      <c r="G2" s="232"/>
      <c r="H2" s="232"/>
      <c r="I2" s="232"/>
      <c r="J2" s="232"/>
      <c r="K2" s="232"/>
      <c r="L2" s="232"/>
      <c r="M2" s="232"/>
      <c r="N2" s="232"/>
      <c r="O2" s="232"/>
      <c r="P2" s="261" t="s">
        <v>90</v>
      </c>
      <c r="Q2" s="261"/>
      <c r="R2" s="261"/>
      <c r="S2" s="261"/>
      <c r="T2" s="71"/>
    </row>
    <row r="3" spans="1:20" ht="14.25" customHeight="1">
      <c r="A3" s="243" t="s">
        <v>88</v>
      </c>
      <c r="B3" s="243"/>
      <c r="C3" s="243"/>
      <c r="D3" s="243"/>
      <c r="E3" s="233" t="s">
        <v>199</v>
      </c>
      <c r="F3" s="233"/>
      <c r="G3" s="233"/>
      <c r="H3" s="233"/>
      <c r="I3" s="233"/>
      <c r="J3" s="233"/>
      <c r="K3" s="233"/>
      <c r="L3" s="233"/>
      <c r="M3" s="233"/>
      <c r="N3" s="233"/>
      <c r="O3" s="233"/>
      <c r="P3" s="35" t="s">
        <v>68</v>
      </c>
      <c r="Q3" s="42"/>
      <c r="R3" s="35"/>
      <c r="S3" s="102"/>
      <c r="T3" s="70"/>
    </row>
    <row r="4" spans="1:20" ht="14.25" customHeight="1">
      <c r="A4" s="28" t="s">
        <v>69</v>
      </c>
      <c r="B4" s="28"/>
      <c r="C4" s="28"/>
      <c r="D4" s="28"/>
      <c r="E4" s="28"/>
      <c r="F4" s="28"/>
      <c r="G4" s="28"/>
      <c r="H4" s="28"/>
      <c r="I4" s="28"/>
      <c r="J4" s="28"/>
      <c r="K4" s="28"/>
      <c r="L4" s="72"/>
      <c r="M4" s="28"/>
      <c r="N4" s="44"/>
      <c r="O4" s="44"/>
      <c r="P4" s="261" t="s">
        <v>89</v>
      </c>
      <c r="Q4" s="261"/>
      <c r="R4" s="261"/>
      <c r="S4" s="261"/>
      <c r="T4" s="71"/>
    </row>
    <row r="5" spans="2:19" ht="12.75" customHeight="1">
      <c r="B5" s="19"/>
      <c r="C5" s="19"/>
      <c r="Q5" s="45" t="s">
        <v>86</v>
      </c>
      <c r="R5" s="157"/>
      <c r="S5" s="158"/>
    </row>
    <row r="6" spans="1:19" ht="15" customHeight="1">
      <c r="A6" s="212" t="s">
        <v>38</v>
      </c>
      <c r="B6" s="213"/>
      <c r="C6" s="240" t="s">
        <v>70</v>
      </c>
      <c r="D6" s="241"/>
      <c r="E6" s="242"/>
      <c r="F6" s="234" t="s">
        <v>59</v>
      </c>
      <c r="G6" s="224" t="s">
        <v>71</v>
      </c>
      <c r="H6" s="237" t="s">
        <v>61</v>
      </c>
      <c r="I6" s="238"/>
      <c r="J6" s="238"/>
      <c r="K6" s="238"/>
      <c r="L6" s="238"/>
      <c r="M6" s="238"/>
      <c r="N6" s="238"/>
      <c r="O6" s="238"/>
      <c r="P6" s="238"/>
      <c r="Q6" s="239"/>
      <c r="R6" s="244" t="s">
        <v>72</v>
      </c>
      <c r="S6" s="262" t="s">
        <v>73</v>
      </c>
    </row>
    <row r="7" spans="1:28" s="35" customFormat="1" ht="10.5" customHeight="1">
      <c r="A7" s="214"/>
      <c r="B7" s="215"/>
      <c r="C7" s="244" t="s">
        <v>25</v>
      </c>
      <c r="D7" s="250" t="s">
        <v>5</v>
      </c>
      <c r="E7" s="221"/>
      <c r="F7" s="235"/>
      <c r="G7" s="225"/>
      <c r="H7" s="224" t="s">
        <v>19</v>
      </c>
      <c r="I7" s="250" t="s">
        <v>62</v>
      </c>
      <c r="J7" s="251"/>
      <c r="K7" s="251"/>
      <c r="L7" s="251"/>
      <c r="M7" s="251"/>
      <c r="N7" s="251"/>
      <c r="O7" s="251"/>
      <c r="P7" s="252"/>
      <c r="Q7" s="221" t="s">
        <v>74</v>
      </c>
      <c r="R7" s="225"/>
      <c r="S7" s="263"/>
      <c r="T7" s="70"/>
      <c r="U7" s="101"/>
      <c r="V7" s="101"/>
      <c r="W7" s="101"/>
      <c r="X7" s="101"/>
      <c r="Y7" s="101"/>
      <c r="Z7" s="101"/>
      <c r="AA7" s="101"/>
      <c r="AB7" s="102"/>
    </row>
    <row r="8" spans="1:19" ht="12.75" customHeight="1">
      <c r="A8" s="214"/>
      <c r="B8" s="215"/>
      <c r="C8" s="225"/>
      <c r="D8" s="236"/>
      <c r="E8" s="223"/>
      <c r="F8" s="235"/>
      <c r="G8" s="225"/>
      <c r="H8" s="225"/>
      <c r="I8" s="224" t="s">
        <v>19</v>
      </c>
      <c r="J8" s="227" t="s">
        <v>5</v>
      </c>
      <c r="K8" s="228"/>
      <c r="L8" s="228"/>
      <c r="M8" s="228"/>
      <c r="N8" s="228"/>
      <c r="O8" s="228"/>
      <c r="P8" s="229"/>
      <c r="Q8" s="222"/>
      <c r="R8" s="225"/>
      <c r="S8" s="263"/>
    </row>
    <row r="9" spans="1:19" ht="15.75" customHeight="1">
      <c r="A9" s="214"/>
      <c r="B9" s="215"/>
      <c r="C9" s="225"/>
      <c r="D9" s="244" t="s">
        <v>75</v>
      </c>
      <c r="E9" s="244" t="s">
        <v>76</v>
      </c>
      <c r="F9" s="235"/>
      <c r="G9" s="225"/>
      <c r="H9" s="225"/>
      <c r="I9" s="225"/>
      <c r="J9" s="229" t="s">
        <v>77</v>
      </c>
      <c r="K9" s="253" t="s">
        <v>78</v>
      </c>
      <c r="L9" s="247" t="s">
        <v>63</v>
      </c>
      <c r="M9" s="224" t="s">
        <v>79</v>
      </c>
      <c r="N9" s="224" t="s">
        <v>64</v>
      </c>
      <c r="O9" s="224" t="s">
        <v>80</v>
      </c>
      <c r="P9" s="224" t="s">
        <v>81</v>
      </c>
      <c r="Q9" s="222"/>
      <c r="R9" s="225"/>
      <c r="S9" s="263"/>
    </row>
    <row r="10" spans="1:19" ht="39.75" customHeight="1">
      <c r="A10" s="259"/>
      <c r="B10" s="260"/>
      <c r="C10" s="226"/>
      <c r="D10" s="226"/>
      <c r="E10" s="226"/>
      <c r="F10" s="236"/>
      <c r="G10" s="226"/>
      <c r="H10" s="226"/>
      <c r="I10" s="226"/>
      <c r="J10" s="229"/>
      <c r="K10" s="253"/>
      <c r="L10" s="247"/>
      <c r="M10" s="226"/>
      <c r="N10" s="226" t="s">
        <v>64</v>
      </c>
      <c r="O10" s="226" t="s">
        <v>80</v>
      </c>
      <c r="P10" s="226" t="s">
        <v>81</v>
      </c>
      <c r="Q10" s="223"/>
      <c r="R10" s="226"/>
      <c r="S10" s="264"/>
    </row>
    <row r="11" spans="1:19" ht="11.25" customHeight="1">
      <c r="A11" s="254" t="s">
        <v>4</v>
      </c>
      <c r="B11" s="255"/>
      <c r="C11" s="29">
        <v>1</v>
      </c>
      <c r="D11" s="29">
        <v>2</v>
      </c>
      <c r="E11" s="29">
        <v>3</v>
      </c>
      <c r="F11" s="29">
        <v>4</v>
      </c>
      <c r="G11" s="29">
        <v>5</v>
      </c>
      <c r="H11" s="29">
        <v>6</v>
      </c>
      <c r="I11" s="29">
        <v>7</v>
      </c>
      <c r="J11" s="29">
        <v>8</v>
      </c>
      <c r="K11" s="29">
        <v>9</v>
      </c>
      <c r="L11" s="74">
        <v>10</v>
      </c>
      <c r="M11" s="29">
        <v>11</v>
      </c>
      <c r="N11" s="29">
        <v>12</v>
      </c>
      <c r="O11" s="29">
        <v>13</v>
      </c>
      <c r="P11" s="29">
        <v>14</v>
      </c>
      <c r="Q11" s="29">
        <v>15</v>
      </c>
      <c r="R11" s="29">
        <v>16</v>
      </c>
      <c r="S11" s="159">
        <v>17</v>
      </c>
    </row>
    <row r="12" spans="1:28" s="125" customFormat="1" ht="17.25" customHeight="1">
      <c r="A12" s="257" t="s">
        <v>17</v>
      </c>
      <c r="B12" s="258"/>
      <c r="C12" s="97">
        <f aca="true" t="shared" si="0" ref="C12:R12">C13+C27</f>
        <v>23187</v>
      </c>
      <c r="D12" s="97">
        <f t="shared" si="0"/>
        <v>6726</v>
      </c>
      <c r="E12" s="97">
        <f t="shared" si="0"/>
        <v>16461</v>
      </c>
      <c r="F12" s="97">
        <f t="shared" si="0"/>
        <v>181</v>
      </c>
      <c r="G12" s="97">
        <f t="shared" si="0"/>
        <v>0</v>
      </c>
      <c r="H12" s="97">
        <f t="shared" si="0"/>
        <v>23006</v>
      </c>
      <c r="I12" s="97">
        <f t="shared" si="0"/>
        <v>17141</v>
      </c>
      <c r="J12" s="97">
        <f t="shared" si="0"/>
        <v>13850</v>
      </c>
      <c r="K12" s="97">
        <f t="shared" si="0"/>
        <v>383</v>
      </c>
      <c r="L12" s="97">
        <f t="shared" si="0"/>
        <v>2796</v>
      </c>
      <c r="M12" s="97">
        <f t="shared" si="0"/>
        <v>98</v>
      </c>
      <c r="N12" s="97">
        <f t="shared" si="0"/>
        <v>4</v>
      </c>
      <c r="O12" s="97">
        <f t="shared" si="0"/>
        <v>0</v>
      </c>
      <c r="P12" s="97">
        <f t="shared" si="0"/>
        <v>10</v>
      </c>
      <c r="Q12" s="97">
        <f t="shared" si="0"/>
        <v>5865</v>
      </c>
      <c r="R12" s="97">
        <f t="shared" si="0"/>
        <v>8773</v>
      </c>
      <c r="S12" s="160">
        <f>(J12+K12)/I12*100</f>
        <v>83.03482877311708</v>
      </c>
      <c r="T12" s="75">
        <f>SUM(F12:H12)</f>
        <v>23187</v>
      </c>
      <c r="U12" s="123"/>
      <c r="V12" s="123"/>
      <c r="W12" s="123"/>
      <c r="X12" s="123"/>
      <c r="Y12" s="123"/>
      <c r="Z12" s="123"/>
      <c r="AA12" s="123"/>
      <c r="AB12" s="124"/>
    </row>
    <row r="13" spans="1:28" s="128" customFormat="1" ht="17.25" customHeight="1">
      <c r="A13" s="76" t="s">
        <v>4</v>
      </c>
      <c r="B13" s="77" t="s">
        <v>112</v>
      </c>
      <c r="C13" s="36">
        <f>SUM(C14:C26)</f>
        <v>410</v>
      </c>
      <c r="D13" s="36">
        <f>SUM(D14:D26)</f>
        <v>117</v>
      </c>
      <c r="E13" s="36">
        <f>SUM(E14:E26)</f>
        <v>293</v>
      </c>
      <c r="F13" s="36">
        <f>SUM(F14:F26)</f>
        <v>1</v>
      </c>
      <c r="G13" s="36">
        <f>SUM(G14:G26)</f>
        <v>0</v>
      </c>
      <c r="H13" s="36">
        <f>SUM(J13:Q13)</f>
        <v>409</v>
      </c>
      <c r="I13" s="36">
        <f>SUM(J13:P13)</f>
        <v>306</v>
      </c>
      <c r="J13" s="36">
        <f aca="true" t="shared" si="1" ref="J13:Q13">SUM(J14:J26)</f>
        <v>235</v>
      </c>
      <c r="K13" s="36">
        <f t="shared" si="1"/>
        <v>2</v>
      </c>
      <c r="L13" s="36">
        <f t="shared" si="1"/>
        <v>67</v>
      </c>
      <c r="M13" s="36">
        <f t="shared" si="1"/>
        <v>2</v>
      </c>
      <c r="N13" s="36">
        <f t="shared" si="1"/>
        <v>0</v>
      </c>
      <c r="O13" s="36">
        <f t="shared" si="1"/>
        <v>0</v>
      </c>
      <c r="P13" s="36">
        <f t="shared" si="1"/>
        <v>0</v>
      </c>
      <c r="Q13" s="36">
        <f t="shared" si="1"/>
        <v>103</v>
      </c>
      <c r="R13" s="36">
        <f>SUM(L13:Q13)</f>
        <v>172</v>
      </c>
      <c r="S13" s="161">
        <f>(J13+K13)/I13*100</f>
        <v>77.45098039215686</v>
      </c>
      <c r="T13" s="96">
        <f aca="true" t="shared" si="2" ref="T13:T69">SUM(F13:H13)</f>
        <v>410</v>
      </c>
      <c r="U13" s="126"/>
      <c r="V13" s="126"/>
      <c r="W13" s="126"/>
      <c r="X13" s="126"/>
      <c r="Y13" s="126"/>
      <c r="Z13" s="126"/>
      <c r="AA13" s="126"/>
      <c r="AB13" s="127"/>
    </row>
    <row r="14" spans="1:28" ht="13.5" customHeight="1">
      <c r="A14" s="78">
        <v>1</v>
      </c>
      <c r="B14" s="79" t="s">
        <v>114</v>
      </c>
      <c r="C14" s="37">
        <f>SUM(D14:E14)</f>
        <v>1</v>
      </c>
      <c r="D14" s="37">
        <v>0</v>
      </c>
      <c r="E14" s="80">
        <v>1</v>
      </c>
      <c r="F14" s="80">
        <v>0</v>
      </c>
      <c r="G14" s="80">
        <v>0</v>
      </c>
      <c r="H14" s="37">
        <f>SUM(J14:Q14)</f>
        <v>1</v>
      </c>
      <c r="I14" s="37">
        <f>SUM(J14:P14)</f>
        <v>1</v>
      </c>
      <c r="J14" s="80">
        <v>0</v>
      </c>
      <c r="K14" s="80">
        <v>0</v>
      </c>
      <c r="L14" s="80">
        <v>1</v>
      </c>
      <c r="M14" s="80">
        <v>0</v>
      </c>
      <c r="N14" s="80">
        <v>0</v>
      </c>
      <c r="O14" s="80">
        <v>0</v>
      </c>
      <c r="P14" s="37">
        <v>0</v>
      </c>
      <c r="Q14" s="81">
        <v>0</v>
      </c>
      <c r="R14" s="36">
        <f aca="true" t="shared" si="3" ref="R14:R22">SUM(L14:Q14)</f>
        <v>1</v>
      </c>
      <c r="S14" s="162">
        <f>(J14+K14)/I14*100</f>
        <v>0</v>
      </c>
      <c r="T14" s="39">
        <f t="shared" si="2"/>
        <v>1</v>
      </c>
      <c r="AB14" s="107"/>
    </row>
    <row r="15" spans="1:28" ht="13.5" customHeight="1">
      <c r="A15" s="78">
        <v>2</v>
      </c>
      <c r="B15" s="79" t="s">
        <v>158</v>
      </c>
      <c r="C15" s="37">
        <f aca="true" t="shared" si="4" ref="C15:C25">SUM(D15:E15)</f>
        <v>11</v>
      </c>
      <c r="D15" s="37">
        <v>1</v>
      </c>
      <c r="E15" s="80">
        <v>10</v>
      </c>
      <c r="F15" s="80">
        <v>0</v>
      </c>
      <c r="G15" s="80">
        <v>0</v>
      </c>
      <c r="H15" s="37">
        <f aca="true" t="shared" si="5" ref="H15:H22">SUM(J15:Q15)</f>
        <v>11</v>
      </c>
      <c r="I15" s="37">
        <f aca="true" t="shared" si="6" ref="I15:I22">SUM(J15:P15)</f>
        <v>11</v>
      </c>
      <c r="J15" s="80">
        <v>10</v>
      </c>
      <c r="K15" s="80">
        <v>0</v>
      </c>
      <c r="L15" s="80">
        <v>1</v>
      </c>
      <c r="M15" s="80">
        <v>0</v>
      </c>
      <c r="N15" s="80">
        <v>0</v>
      </c>
      <c r="O15" s="80">
        <v>0</v>
      </c>
      <c r="P15" s="37">
        <v>0</v>
      </c>
      <c r="Q15" s="81">
        <v>0</v>
      </c>
      <c r="R15" s="36">
        <f t="shared" si="3"/>
        <v>1</v>
      </c>
      <c r="S15" s="162">
        <f aca="true" t="shared" si="7" ref="S15:S22">(J15+K15)/I15*100</f>
        <v>90.9090909090909</v>
      </c>
      <c r="T15" s="39">
        <f t="shared" si="2"/>
        <v>11</v>
      </c>
      <c r="AB15" s="107"/>
    </row>
    <row r="16" spans="1:20" ht="13.5" customHeight="1">
      <c r="A16" s="78">
        <v>3</v>
      </c>
      <c r="B16" s="79" t="s">
        <v>153</v>
      </c>
      <c r="C16" s="37">
        <f t="shared" si="4"/>
        <v>15</v>
      </c>
      <c r="D16" s="37">
        <v>5</v>
      </c>
      <c r="E16" s="80">
        <v>10</v>
      </c>
      <c r="F16" s="80">
        <v>0</v>
      </c>
      <c r="G16" s="80">
        <v>0</v>
      </c>
      <c r="H16" s="37">
        <f t="shared" si="5"/>
        <v>15</v>
      </c>
      <c r="I16" s="37">
        <f t="shared" si="6"/>
        <v>11</v>
      </c>
      <c r="J16" s="80">
        <v>9</v>
      </c>
      <c r="K16" s="80">
        <v>1</v>
      </c>
      <c r="L16" s="80">
        <v>1</v>
      </c>
      <c r="M16" s="80">
        <v>0</v>
      </c>
      <c r="N16" s="80">
        <v>0</v>
      </c>
      <c r="O16" s="80">
        <v>0</v>
      </c>
      <c r="P16" s="37">
        <v>0</v>
      </c>
      <c r="Q16" s="81">
        <v>4</v>
      </c>
      <c r="R16" s="36">
        <f t="shared" si="3"/>
        <v>5</v>
      </c>
      <c r="S16" s="162">
        <f t="shared" si="7"/>
        <v>90.9090909090909</v>
      </c>
      <c r="T16" s="39">
        <f t="shared" si="2"/>
        <v>15</v>
      </c>
    </row>
    <row r="17" spans="1:20" ht="13.5" customHeight="1">
      <c r="A17" s="78">
        <v>4</v>
      </c>
      <c r="B17" s="79" t="s">
        <v>116</v>
      </c>
      <c r="C17" s="37">
        <f t="shared" si="4"/>
        <v>95</v>
      </c>
      <c r="D17" s="37">
        <v>19</v>
      </c>
      <c r="E17" s="80">
        <v>76</v>
      </c>
      <c r="F17" s="80">
        <v>0</v>
      </c>
      <c r="G17" s="80">
        <v>0</v>
      </c>
      <c r="H17" s="37">
        <f t="shared" si="5"/>
        <v>95</v>
      </c>
      <c r="I17" s="37">
        <f t="shared" si="6"/>
        <v>75</v>
      </c>
      <c r="J17" s="80">
        <v>55</v>
      </c>
      <c r="K17" s="80">
        <v>1</v>
      </c>
      <c r="L17" s="80">
        <v>19</v>
      </c>
      <c r="M17" s="80">
        <v>0</v>
      </c>
      <c r="N17" s="80">
        <v>0</v>
      </c>
      <c r="O17" s="80">
        <v>0</v>
      </c>
      <c r="P17" s="37">
        <v>0</v>
      </c>
      <c r="Q17" s="81">
        <v>20</v>
      </c>
      <c r="R17" s="36">
        <f t="shared" si="3"/>
        <v>39</v>
      </c>
      <c r="S17" s="162">
        <f t="shared" si="7"/>
        <v>74.66666666666667</v>
      </c>
      <c r="T17" s="39">
        <f t="shared" si="2"/>
        <v>95</v>
      </c>
    </row>
    <row r="18" spans="1:20" ht="13.5" customHeight="1">
      <c r="A18" s="78">
        <v>5</v>
      </c>
      <c r="B18" s="79" t="s">
        <v>156</v>
      </c>
      <c r="C18" s="37">
        <f t="shared" si="4"/>
        <v>30</v>
      </c>
      <c r="D18" s="37">
        <v>0</v>
      </c>
      <c r="E18" s="80">
        <v>30</v>
      </c>
      <c r="F18" s="80">
        <v>0</v>
      </c>
      <c r="G18" s="80">
        <v>0</v>
      </c>
      <c r="H18" s="37">
        <f t="shared" si="5"/>
        <v>30</v>
      </c>
      <c r="I18" s="37">
        <f t="shared" si="6"/>
        <v>26</v>
      </c>
      <c r="J18" s="80">
        <v>22</v>
      </c>
      <c r="K18" s="80">
        <v>0</v>
      </c>
      <c r="L18" s="80">
        <v>4</v>
      </c>
      <c r="M18" s="80">
        <v>0</v>
      </c>
      <c r="N18" s="80">
        <v>0</v>
      </c>
      <c r="O18" s="80">
        <v>0</v>
      </c>
      <c r="P18" s="37">
        <v>0</v>
      </c>
      <c r="Q18" s="81">
        <v>4</v>
      </c>
      <c r="R18" s="36">
        <f t="shared" si="3"/>
        <v>8</v>
      </c>
      <c r="S18" s="162">
        <f t="shared" si="7"/>
        <v>84.61538461538461</v>
      </c>
      <c r="T18" s="39">
        <f t="shared" si="2"/>
        <v>30</v>
      </c>
    </row>
    <row r="19" spans="1:20" ht="13.5" customHeight="1">
      <c r="A19" s="78">
        <v>6</v>
      </c>
      <c r="B19" s="79" t="s">
        <v>157</v>
      </c>
      <c r="C19" s="37">
        <f t="shared" si="4"/>
        <v>17</v>
      </c>
      <c r="D19" s="37">
        <v>1</v>
      </c>
      <c r="E19" s="80">
        <v>16</v>
      </c>
      <c r="F19" s="80">
        <v>0</v>
      </c>
      <c r="G19" s="80">
        <v>0</v>
      </c>
      <c r="H19" s="37">
        <f t="shared" si="5"/>
        <v>17</v>
      </c>
      <c r="I19" s="37">
        <f t="shared" si="6"/>
        <v>15</v>
      </c>
      <c r="J19" s="80">
        <v>11</v>
      </c>
      <c r="K19" s="80">
        <v>0</v>
      </c>
      <c r="L19" s="80">
        <v>4</v>
      </c>
      <c r="M19" s="80">
        <v>0</v>
      </c>
      <c r="N19" s="80">
        <v>0</v>
      </c>
      <c r="O19" s="80">
        <v>0</v>
      </c>
      <c r="P19" s="37">
        <v>0</v>
      </c>
      <c r="Q19" s="81">
        <v>2</v>
      </c>
      <c r="R19" s="36">
        <f t="shared" si="3"/>
        <v>6</v>
      </c>
      <c r="S19" s="162">
        <f t="shared" si="7"/>
        <v>73.33333333333333</v>
      </c>
      <c r="T19" s="39">
        <f t="shared" si="2"/>
        <v>17</v>
      </c>
    </row>
    <row r="20" spans="1:20" ht="13.5" customHeight="1">
      <c r="A20" s="78">
        <v>7</v>
      </c>
      <c r="B20" s="79" t="s">
        <v>188</v>
      </c>
      <c r="C20" s="37">
        <f t="shared" si="4"/>
        <v>10</v>
      </c>
      <c r="D20" s="37">
        <v>0</v>
      </c>
      <c r="E20" s="80">
        <v>10</v>
      </c>
      <c r="F20" s="80">
        <v>0</v>
      </c>
      <c r="G20" s="80">
        <v>0</v>
      </c>
      <c r="H20" s="37">
        <f t="shared" si="5"/>
        <v>10</v>
      </c>
      <c r="I20" s="37">
        <f t="shared" si="6"/>
        <v>10</v>
      </c>
      <c r="J20" s="80">
        <v>9</v>
      </c>
      <c r="K20" s="80">
        <v>0</v>
      </c>
      <c r="L20" s="80">
        <v>1</v>
      </c>
      <c r="M20" s="80">
        <v>0</v>
      </c>
      <c r="N20" s="80">
        <v>0</v>
      </c>
      <c r="O20" s="80">
        <v>0</v>
      </c>
      <c r="P20" s="37">
        <v>0</v>
      </c>
      <c r="Q20" s="81">
        <v>0</v>
      </c>
      <c r="R20" s="36">
        <f t="shared" si="3"/>
        <v>1</v>
      </c>
      <c r="S20" s="162">
        <f t="shared" si="7"/>
        <v>90</v>
      </c>
      <c r="T20" s="39">
        <f t="shared" si="2"/>
        <v>10</v>
      </c>
    </row>
    <row r="21" spans="1:20" ht="13.5" customHeight="1">
      <c r="A21" s="78">
        <v>8</v>
      </c>
      <c r="B21" s="79" t="s">
        <v>154</v>
      </c>
      <c r="C21" s="37">
        <f t="shared" si="4"/>
        <v>17</v>
      </c>
      <c r="D21" s="37">
        <v>6</v>
      </c>
      <c r="E21" s="80">
        <v>11</v>
      </c>
      <c r="F21" s="80">
        <v>0</v>
      </c>
      <c r="G21" s="80">
        <v>0</v>
      </c>
      <c r="H21" s="37">
        <f t="shared" si="5"/>
        <v>17</v>
      </c>
      <c r="I21" s="37">
        <f t="shared" si="6"/>
        <v>14</v>
      </c>
      <c r="J21" s="80">
        <v>10</v>
      </c>
      <c r="K21" s="80">
        <v>0</v>
      </c>
      <c r="L21" s="80">
        <v>4</v>
      </c>
      <c r="M21" s="80">
        <v>0</v>
      </c>
      <c r="N21" s="80">
        <v>0</v>
      </c>
      <c r="O21" s="80">
        <v>0</v>
      </c>
      <c r="P21" s="37">
        <v>0</v>
      </c>
      <c r="Q21" s="81">
        <v>3</v>
      </c>
      <c r="R21" s="36">
        <f t="shared" si="3"/>
        <v>7</v>
      </c>
      <c r="S21" s="162">
        <f t="shared" si="7"/>
        <v>71.42857142857143</v>
      </c>
      <c r="T21" s="39">
        <f t="shared" si="2"/>
        <v>17</v>
      </c>
    </row>
    <row r="22" spans="1:20" ht="13.5" customHeight="1">
      <c r="A22" s="78">
        <v>9</v>
      </c>
      <c r="B22" s="79" t="s">
        <v>186</v>
      </c>
      <c r="C22" s="37">
        <f t="shared" si="4"/>
        <v>8</v>
      </c>
      <c r="D22" s="37">
        <v>0</v>
      </c>
      <c r="E22" s="80">
        <v>8</v>
      </c>
      <c r="F22" s="80">
        <v>0</v>
      </c>
      <c r="G22" s="80">
        <v>0</v>
      </c>
      <c r="H22" s="37">
        <f t="shared" si="5"/>
        <v>8</v>
      </c>
      <c r="I22" s="37">
        <f t="shared" si="6"/>
        <v>8</v>
      </c>
      <c r="J22" s="80">
        <v>8</v>
      </c>
      <c r="K22" s="80">
        <v>0</v>
      </c>
      <c r="L22" s="80">
        <v>0</v>
      </c>
      <c r="M22" s="80">
        <v>0</v>
      </c>
      <c r="N22" s="80">
        <v>0</v>
      </c>
      <c r="O22" s="80">
        <v>0</v>
      </c>
      <c r="P22" s="37">
        <v>0</v>
      </c>
      <c r="Q22" s="81">
        <v>0</v>
      </c>
      <c r="R22" s="36">
        <f t="shared" si="3"/>
        <v>0</v>
      </c>
      <c r="S22" s="162">
        <f t="shared" si="7"/>
        <v>100</v>
      </c>
      <c r="T22" s="39">
        <f t="shared" si="2"/>
        <v>8</v>
      </c>
    </row>
    <row r="23" spans="1:20" ht="13.5" customHeight="1">
      <c r="A23" s="78">
        <v>10</v>
      </c>
      <c r="B23" s="79" t="s">
        <v>176</v>
      </c>
      <c r="C23" s="37">
        <f>SUM(D23:E23)</f>
        <v>13</v>
      </c>
      <c r="D23" s="37">
        <v>1</v>
      </c>
      <c r="E23" s="80">
        <v>12</v>
      </c>
      <c r="F23" s="80">
        <v>0</v>
      </c>
      <c r="G23" s="80">
        <v>0</v>
      </c>
      <c r="H23" s="37">
        <f>SUM(J23:Q23)</f>
        <v>13</v>
      </c>
      <c r="I23" s="37">
        <f>SUM(J23:P23)</f>
        <v>12</v>
      </c>
      <c r="J23" s="80">
        <v>12</v>
      </c>
      <c r="K23" s="80">
        <v>0</v>
      </c>
      <c r="L23" s="80">
        <v>0</v>
      </c>
      <c r="M23" s="80">
        <v>0</v>
      </c>
      <c r="N23" s="80">
        <v>0</v>
      </c>
      <c r="O23" s="80">
        <v>0</v>
      </c>
      <c r="P23" s="37">
        <v>0</v>
      </c>
      <c r="Q23" s="81">
        <v>1</v>
      </c>
      <c r="R23" s="36">
        <f>SUM(L23:Q23)</f>
        <v>1</v>
      </c>
      <c r="S23" s="162">
        <f>(J23+K23)/I23*100</f>
        <v>100</v>
      </c>
      <c r="T23" s="39">
        <f>SUM(F23:H23)</f>
        <v>13</v>
      </c>
    </row>
    <row r="24" spans="1:20" ht="13.5" customHeight="1">
      <c r="A24" s="78">
        <v>11</v>
      </c>
      <c r="B24" s="79" t="s">
        <v>152</v>
      </c>
      <c r="C24" s="37">
        <f t="shared" si="4"/>
        <v>133</v>
      </c>
      <c r="D24" s="37">
        <v>57</v>
      </c>
      <c r="E24" s="80">
        <v>76</v>
      </c>
      <c r="F24" s="80">
        <v>1</v>
      </c>
      <c r="G24" s="80"/>
      <c r="H24" s="37">
        <f>SUM(J24:Q24)</f>
        <v>132</v>
      </c>
      <c r="I24" s="37">
        <f>SUM(J24:P24)</f>
        <v>82</v>
      </c>
      <c r="J24" s="80">
        <v>56</v>
      </c>
      <c r="K24" s="80">
        <v>0</v>
      </c>
      <c r="L24" s="80">
        <v>26</v>
      </c>
      <c r="M24" s="80">
        <v>0</v>
      </c>
      <c r="N24" s="80">
        <v>0</v>
      </c>
      <c r="O24" s="80">
        <v>0</v>
      </c>
      <c r="P24" s="37">
        <v>0</v>
      </c>
      <c r="Q24" s="81">
        <v>50</v>
      </c>
      <c r="R24" s="36">
        <f>SUM(L24:Q24)</f>
        <v>76</v>
      </c>
      <c r="S24" s="162">
        <f>(J24+K24)/I24*100</f>
        <v>68.29268292682927</v>
      </c>
      <c r="T24" s="39">
        <f>SUM(F24:H24)</f>
        <v>133</v>
      </c>
    </row>
    <row r="25" spans="1:20" ht="13.5" customHeight="1">
      <c r="A25" s="78">
        <v>12</v>
      </c>
      <c r="B25" s="79" t="s">
        <v>151</v>
      </c>
      <c r="C25" s="37">
        <f t="shared" si="4"/>
        <v>60</v>
      </c>
      <c r="D25" s="37">
        <v>27</v>
      </c>
      <c r="E25" s="80">
        <v>33</v>
      </c>
      <c r="F25" s="80">
        <v>0</v>
      </c>
      <c r="G25" s="80"/>
      <c r="H25" s="37">
        <f>SUM(J25:Q25)</f>
        <v>60</v>
      </c>
      <c r="I25" s="37">
        <f>SUM(J25:P25)</f>
        <v>41</v>
      </c>
      <c r="J25" s="80">
        <v>33</v>
      </c>
      <c r="K25" s="80">
        <v>0</v>
      </c>
      <c r="L25" s="80">
        <v>6</v>
      </c>
      <c r="M25" s="80">
        <v>2</v>
      </c>
      <c r="N25" s="80">
        <v>0</v>
      </c>
      <c r="O25" s="80">
        <v>0</v>
      </c>
      <c r="P25" s="37">
        <v>0</v>
      </c>
      <c r="Q25" s="81">
        <v>19</v>
      </c>
      <c r="R25" s="36">
        <f>SUM(L25:Q25)</f>
        <v>27</v>
      </c>
      <c r="S25" s="162">
        <f>(J25+K25)/I25*100</f>
        <v>80.48780487804879</v>
      </c>
      <c r="T25" s="39">
        <f t="shared" si="2"/>
        <v>60</v>
      </c>
    </row>
    <row r="26" spans="1:20" ht="17.25" customHeight="1">
      <c r="A26" s="78"/>
      <c r="B26" s="82"/>
      <c r="C26" s="37">
        <f>SUM(D26:E26)</f>
        <v>0</v>
      </c>
      <c r="D26" s="37"/>
      <c r="E26" s="80"/>
      <c r="F26" s="80"/>
      <c r="G26" s="80"/>
      <c r="H26" s="37">
        <f>SUM(J26:Q26)</f>
        <v>0</v>
      </c>
      <c r="I26" s="37">
        <f>SUM(J26:P26)</f>
        <v>0</v>
      </c>
      <c r="J26" s="80"/>
      <c r="K26" s="80"/>
      <c r="L26" s="80"/>
      <c r="M26" s="80"/>
      <c r="N26" s="80"/>
      <c r="O26" s="80"/>
      <c r="P26" s="37"/>
      <c r="Q26" s="81"/>
      <c r="R26" s="37">
        <f>SUM(L26:Q26)</f>
        <v>0</v>
      </c>
      <c r="S26" s="162"/>
      <c r="T26" s="39">
        <f t="shared" si="2"/>
        <v>0</v>
      </c>
    </row>
    <row r="27" spans="1:28" s="128" customFormat="1" ht="17.25" customHeight="1">
      <c r="A27" s="76" t="s">
        <v>92</v>
      </c>
      <c r="B27" s="77" t="s">
        <v>113</v>
      </c>
      <c r="C27" s="36">
        <f aca="true" t="shared" si="8" ref="C27:R27">C28+C33+C38+C44+C51+C58+C68+C79+C87+C95+C102+C111</f>
        <v>22777</v>
      </c>
      <c r="D27" s="36">
        <f t="shared" si="8"/>
        <v>6609</v>
      </c>
      <c r="E27" s="36">
        <f t="shared" si="8"/>
        <v>16168</v>
      </c>
      <c r="F27" s="36">
        <f t="shared" si="8"/>
        <v>180</v>
      </c>
      <c r="G27" s="36">
        <f t="shared" si="8"/>
        <v>0</v>
      </c>
      <c r="H27" s="36">
        <f t="shared" si="8"/>
        <v>22597</v>
      </c>
      <c r="I27" s="36">
        <f t="shared" si="8"/>
        <v>16835</v>
      </c>
      <c r="J27" s="36">
        <f t="shared" si="8"/>
        <v>13615</v>
      </c>
      <c r="K27" s="36">
        <f t="shared" si="8"/>
        <v>381</v>
      </c>
      <c r="L27" s="36">
        <f t="shared" si="8"/>
        <v>2729</v>
      </c>
      <c r="M27" s="36">
        <f t="shared" si="8"/>
        <v>96</v>
      </c>
      <c r="N27" s="36">
        <f t="shared" si="8"/>
        <v>4</v>
      </c>
      <c r="O27" s="36">
        <f t="shared" si="8"/>
        <v>0</v>
      </c>
      <c r="P27" s="36">
        <f t="shared" si="8"/>
        <v>10</v>
      </c>
      <c r="Q27" s="36">
        <f t="shared" si="8"/>
        <v>5762</v>
      </c>
      <c r="R27" s="36">
        <f t="shared" si="8"/>
        <v>8601</v>
      </c>
      <c r="S27" s="161">
        <f aca="true" t="shared" si="9" ref="S27:S51">(J27+K27)/I27*100</f>
        <v>83.13632313632313</v>
      </c>
      <c r="T27" s="96">
        <f t="shared" si="2"/>
        <v>22777</v>
      </c>
      <c r="U27" s="126"/>
      <c r="V27" s="126"/>
      <c r="W27" s="126"/>
      <c r="X27" s="126"/>
      <c r="Y27" s="126"/>
      <c r="Z27" s="126"/>
      <c r="AA27" s="126"/>
      <c r="AB27" s="127"/>
    </row>
    <row r="28" spans="1:28" s="125" customFormat="1" ht="17.25" customHeight="1">
      <c r="A28" s="175" t="s">
        <v>0</v>
      </c>
      <c r="B28" s="176" t="s">
        <v>91</v>
      </c>
      <c r="C28" s="97">
        <f>SUM(C29:C32)</f>
        <v>1168</v>
      </c>
      <c r="D28" s="97">
        <f>SUM(D29:D32)</f>
        <v>318</v>
      </c>
      <c r="E28" s="97">
        <f>SUM(E29:E32)</f>
        <v>850</v>
      </c>
      <c r="F28" s="97">
        <f>SUM(F29:F32)</f>
        <v>3</v>
      </c>
      <c r="G28" s="97">
        <f>SUM(G29:G32)</f>
        <v>0</v>
      </c>
      <c r="H28" s="97">
        <f aca="true" t="shared" si="10" ref="H28:H51">SUM(J28:Q28)</f>
        <v>1165</v>
      </c>
      <c r="I28" s="97">
        <f aca="true" t="shared" si="11" ref="I28:I51">SUM(J28:P28)</f>
        <v>882</v>
      </c>
      <c r="J28" s="97">
        <f aca="true" t="shared" si="12" ref="J28:Q28">SUM(J29:J32)</f>
        <v>708</v>
      </c>
      <c r="K28" s="97">
        <f t="shared" si="12"/>
        <v>9</v>
      </c>
      <c r="L28" s="97">
        <f t="shared" si="12"/>
        <v>164</v>
      </c>
      <c r="M28" s="97">
        <f t="shared" si="12"/>
        <v>1</v>
      </c>
      <c r="N28" s="97">
        <f t="shared" si="12"/>
        <v>0</v>
      </c>
      <c r="O28" s="97">
        <f t="shared" si="12"/>
        <v>0</v>
      </c>
      <c r="P28" s="97">
        <f t="shared" si="12"/>
        <v>0</v>
      </c>
      <c r="Q28" s="97">
        <f t="shared" si="12"/>
        <v>283</v>
      </c>
      <c r="R28" s="97">
        <f aca="true" t="shared" si="13" ref="R28:R51">SUM(L28:Q28)</f>
        <v>448</v>
      </c>
      <c r="S28" s="172">
        <f t="shared" si="9"/>
        <v>81.29251700680273</v>
      </c>
      <c r="T28" s="75">
        <f t="shared" si="2"/>
        <v>1168</v>
      </c>
      <c r="U28" s="123"/>
      <c r="V28" s="123"/>
      <c r="W28" s="123"/>
      <c r="X28" s="123"/>
      <c r="Y28" s="123"/>
      <c r="Z28" s="123"/>
      <c r="AA28" s="123"/>
      <c r="AB28" s="124"/>
    </row>
    <row r="29" spans="1:28" ht="17.25" customHeight="1">
      <c r="A29" s="78" t="s">
        <v>26</v>
      </c>
      <c r="B29" s="82" t="s">
        <v>149</v>
      </c>
      <c r="C29" s="37">
        <f>SUM(D29:E29)</f>
        <v>284</v>
      </c>
      <c r="D29" s="37">
        <v>83</v>
      </c>
      <c r="E29" s="37">
        <v>201</v>
      </c>
      <c r="F29" s="80">
        <v>0</v>
      </c>
      <c r="G29" s="80">
        <f>1-1</f>
        <v>0</v>
      </c>
      <c r="H29" s="37">
        <f t="shared" si="10"/>
        <v>284</v>
      </c>
      <c r="I29" s="37">
        <f t="shared" si="11"/>
        <v>221</v>
      </c>
      <c r="J29" s="80">
        <v>200</v>
      </c>
      <c r="K29" s="80">
        <v>5</v>
      </c>
      <c r="L29" s="80">
        <v>15</v>
      </c>
      <c r="M29" s="80">
        <v>1</v>
      </c>
      <c r="N29" s="80">
        <v>0</v>
      </c>
      <c r="O29" s="80">
        <v>0</v>
      </c>
      <c r="P29" s="37">
        <v>0</v>
      </c>
      <c r="Q29" s="81">
        <v>63</v>
      </c>
      <c r="R29" s="37">
        <v>79</v>
      </c>
      <c r="S29" s="162">
        <f t="shared" si="9"/>
        <v>92.76018099547511</v>
      </c>
      <c r="T29" s="39">
        <f t="shared" si="2"/>
        <v>284</v>
      </c>
      <c r="AB29" s="107"/>
    </row>
    <row r="30" spans="1:28" ht="17.25" customHeight="1">
      <c r="A30" s="78">
        <v>2</v>
      </c>
      <c r="B30" s="82" t="s">
        <v>187</v>
      </c>
      <c r="C30" s="37">
        <f>SUM(D30:E30)</f>
        <v>406</v>
      </c>
      <c r="D30" s="37">
        <v>50</v>
      </c>
      <c r="E30" s="37">
        <v>356</v>
      </c>
      <c r="F30" s="80">
        <v>0</v>
      </c>
      <c r="G30" s="80"/>
      <c r="H30" s="37">
        <f>SUM(J30:Q30)</f>
        <v>406</v>
      </c>
      <c r="I30" s="37">
        <f>SUM(J30:P30)</f>
        <v>326</v>
      </c>
      <c r="J30" s="80">
        <v>273</v>
      </c>
      <c r="K30" s="80">
        <v>3</v>
      </c>
      <c r="L30" s="80">
        <v>50</v>
      </c>
      <c r="M30" s="80">
        <v>0</v>
      </c>
      <c r="N30" s="80">
        <v>0</v>
      </c>
      <c r="O30" s="80">
        <v>0</v>
      </c>
      <c r="P30" s="37">
        <v>0</v>
      </c>
      <c r="Q30" s="81">
        <v>80</v>
      </c>
      <c r="R30" s="37">
        <v>130</v>
      </c>
      <c r="S30" s="162">
        <f>(J30+K30)/I30*100</f>
        <v>84.66257668711657</v>
      </c>
      <c r="T30" s="39">
        <f>SUM(F30:H30)</f>
        <v>406</v>
      </c>
      <c r="AB30" s="107"/>
    </row>
    <row r="31" spans="1:20" ht="17.25" customHeight="1">
      <c r="A31" s="78">
        <v>3</v>
      </c>
      <c r="B31" s="82" t="s">
        <v>150</v>
      </c>
      <c r="C31" s="37">
        <f>SUM(D31:E31)</f>
        <v>478</v>
      </c>
      <c r="D31" s="37">
        <v>185</v>
      </c>
      <c r="E31" s="80">
        <v>293</v>
      </c>
      <c r="F31" s="80">
        <v>3</v>
      </c>
      <c r="G31" s="80">
        <v>0</v>
      </c>
      <c r="H31" s="37">
        <f t="shared" si="10"/>
        <v>475</v>
      </c>
      <c r="I31" s="37">
        <f t="shared" si="11"/>
        <v>335</v>
      </c>
      <c r="J31" s="80">
        <v>235</v>
      </c>
      <c r="K31" s="80">
        <v>1</v>
      </c>
      <c r="L31" s="80">
        <v>99</v>
      </c>
      <c r="M31" s="80">
        <v>0</v>
      </c>
      <c r="N31" s="80">
        <v>0</v>
      </c>
      <c r="O31" s="80">
        <v>0</v>
      </c>
      <c r="P31" s="37">
        <v>0</v>
      </c>
      <c r="Q31" s="81">
        <v>140</v>
      </c>
      <c r="R31" s="37">
        <v>239</v>
      </c>
      <c r="S31" s="162">
        <f t="shared" si="9"/>
        <v>70.44776119402985</v>
      </c>
      <c r="T31" s="39">
        <f t="shared" si="2"/>
        <v>478</v>
      </c>
    </row>
    <row r="32" spans="1:20" ht="17.25" customHeight="1">
      <c r="A32" s="78"/>
      <c r="B32" s="82"/>
      <c r="C32" s="37">
        <f>SUM(D32:E32)</f>
        <v>0</v>
      </c>
      <c r="D32" s="37"/>
      <c r="E32" s="80"/>
      <c r="F32" s="80"/>
      <c r="G32" s="80"/>
      <c r="H32" s="37">
        <f t="shared" si="10"/>
        <v>0</v>
      </c>
      <c r="I32" s="37">
        <f t="shared" si="11"/>
        <v>0</v>
      </c>
      <c r="J32" s="80"/>
      <c r="K32" s="80"/>
      <c r="L32" s="80"/>
      <c r="M32" s="80"/>
      <c r="N32" s="80"/>
      <c r="O32" s="80"/>
      <c r="P32" s="37"/>
      <c r="Q32" s="81"/>
      <c r="R32" s="37">
        <f t="shared" si="13"/>
        <v>0</v>
      </c>
      <c r="S32" s="162"/>
      <c r="T32" s="39">
        <f t="shared" si="2"/>
        <v>0</v>
      </c>
    </row>
    <row r="33" spans="1:28" s="128" customFormat="1" ht="17.25" customHeight="1">
      <c r="A33" s="76" t="s">
        <v>1</v>
      </c>
      <c r="B33" s="77" t="s">
        <v>93</v>
      </c>
      <c r="C33" s="36">
        <f>SUM(C34:C37)</f>
        <v>1031</v>
      </c>
      <c r="D33" s="36">
        <f>SUM(D34:D37)</f>
        <v>334</v>
      </c>
      <c r="E33" s="36">
        <f>SUM(E34:E37)</f>
        <v>697</v>
      </c>
      <c r="F33" s="36">
        <f>SUM(F34:F37)</f>
        <v>12</v>
      </c>
      <c r="G33" s="36">
        <f>SUM(G34:G37)</f>
        <v>0</v>
      </c>
      <c r="H33" s="36">
        <f t="shared" si="10"/>
        <v>1019</v>
      </c>
      <c r="I33" s="36">
        <f t="shared" si="11"/>
        <v>857</v>
      </c>
      <c r="J33" s="36">
        <f aca="true" t="shared" si="14" ref="J33:Q33">SUM(J34:J37)</f>
        <v>629</v>
      </c>
      <c r="K33" s="36">
        <f t="shared" si="14"/>
        <v>12</v>
      </c>
      <c r="L33" s="36">
        <f t="shared" si="14"/>
        <v>209</v>
      </c>
      <c r="M33" s="36">
        <f t="shared" si="14"/>
        <v>7</v>
      </c>
      <c r="N33" s="36">
        <f t="shared" si="14"/>
        <v>0</v>
      </c>
      <c r="O33" s="36">
        <f t="shared" si="14"/>
        <v>0</v>
      </c>
      <c r="P33" s="36">
        <f t="shared" si="14"/>
        <v>0</v>
      </c>
      <c r="Q33" s="36">
        <f t="shared" si="14"/>
        <v>162</v>
      </c>
      <c r="R33" s="36">
        <f t="shared" si="13"/>
        <v>378</v>
      </c>
      <c r="S33" s="161">
        <f t="shared" si="9"/>
        <v>74.79579929988331</v>
      </c>
      <c r="T33" s="96">
        <f t="shared" si="2"/>
        <v>1031</v>
      </c>
      <c r="U33" s="126"/>
      <c r="V33" s="126"/>
      <c r="W33" s="126"/>
      <c r="X33" s="126"/>
      <c r="Y33" s="126"/>
      <c r="Z33" s="126"/>
      <c r="AA33" s="126"/>
      <c r="AB33" s="127"/>
    </row>
    <row r="34" spans="1:20" ht="17.25" customHeight="1">
      <c r="A34" s="78" t="s">
        <v>26</v>
      </c>
      <c r="B34" s="82" t="s">
        <v>185</v>
      </c>
      <c r="C34" s="37">
        <f>SUM(D34:E34)</f>
        <v>192</v>
      </c>
      <c r="D34" s="173">
        <v>61</v>
      </c>
      <c r="E34" s="173">
        <v>131</v>
      </c>
      <c r="F34" s="173">
        <v>2</v>
      </c>
      <c r="G34" s="80"/>
      <c r="H34" s="37">
        <f t="shared" si="10"/>
        <v>190</v>
      </c>
      <c r="I34" s="37">
        <f t="shared" si="11"/>
        <v>172</v>
      </c>
      <c r="J34" s="173">
        <v>129</v>
      </c>
      <c r="K34" s="173">
        <v>1</v>
      </c>
      <c r="L34" s="173">
        <v>35</v>
      </c>
      <c r="M34" s="173">
        <v>7</v>
      </c>
      <c r="N34" s="173"/>
      <c r="O34" s="173"/>
      <c r="P34" s="173"/>
      <c r="Q34" s="174">
        <v>18</v>
      </c>
      <c r="R34" s="37">
        <f t="shared" si="13"/>
        <v>60</v>
      </c>
      <c r="S34" s="162">
        <f t="shared" si="9"/>
        <v>75.5813953488372</v>
      </c>
      <c r="T34" s="39">
        <f t="shared" si="2"/>
        <v>192</v>
      </c>
    </row>
    <row r="35" spans="1:20" ht="17.25" customHeight="1">
      <c r="A35" s="78" t="s">
        <v>27</v>
      </c>
      <c r="B35" s="82" t="s">
        <v>179</v>
      </c>
      <c r="C35" s="37">
        <f>SUM(D35:E35)</f>
        <v>460</v>
      </c>
      <c r="D35" s="173">
        <v>163</v>
      </c>
      <c r="E35" s="173">
        <v>297</v>
      </c>
      <c r="F35" s="173">
        <v>2</v>
      </c>
      <c r="G35" s="80"/>
      <c r="H35" s="37">
        <f t="shared" si="10"/>
        <v>458</v>
      </c>
      <c r="I35" s="37">
        <f t="shared" si="11"/>
        <v>383</v>
      </c>
      <c r="J35" s="173">
        <v>270</v>
      </c>
      <c r="K35" s="173">
        <v>5</v>
      </c>
      <c r="L35" s="173">
        <v>108</v>
      </c>
      <c r="M35" s="173">
        <v>0</v>
      </c>
      <c r="N35" s="173"/>
      <c r="O35" s="173"/>
      <c r="P35" s="173">
        <v>0</v>
      </c>
      <c r="Q35" s="174">
        <v>75</v>
      </c>
      <c r="R35" s="37">
        <f t="shared" si="13"/>
        <v>183</v>
      </c>
      <c r="S35" s="162">
        <f t="shared" si="9"/>
        <v>71.80156657963447</v>
      </c>
      <c r="T35" s="39">
        <f t="shared" si="2"/>
        <v>460</v>
      </c>
    </row>
    <row r="36" spans="1:20" ht="17.25" customHeight="1">
      <c r="A36" s="78" t="s">
        <v>28</v>
      </c>
      <c r="B36" s="82" t="s">
        <v>180</v>
      </c>
      <c r="C36" s="37">
        <f>SUM(D36:E36)</f>
        <v>379</v>
      </c>
      <c r="D36" s="173">
        <v>110</v>
      </c>
      <c r="E36" s="173">
        <v>269</v>
      </c>
      <c r="F36" s="173">
        <v>8</v>
      </c>
      <c r="G36" s="80"/>
      <c r="H36" s="37">
        <f t="shared" si="10"/>
        <v>371</v>
      </c>
      <c r="I36" s="37">
        <f t="shared" si="11"/>
        <v>302</v>
      </c>
      <c r="J36" s="173">
        <v>230</v>
      </c>
      <c r="K36" s="173">
        <v>6</v>
      </c>
      <c r="L36" s="173">
        <v>66</v>
      </c>
      <c r="M36" s="173">
        <v>0</v>
      </c>
      <c r="N36" s="173"/>
      <c r="O36" s="173"/>
      <c r="P36" s="173"/>
      <c r="Q36" s="174">
        <v>69</v>
      </c>
      <c r="R36" s="37">
        <f t="shared" si="13"/>
        <v>135</v>
      </c>
      <c r="S36" s="162">
        <f t="shared" si="9"/>
        <v>78.1456953642384</v>
      </c>
      <c r="T36" s="39">
        <f t="shared" si="2"/>
        <v>379</v>
      </c>
    </row>
    <row r="37" spans="1:20" ht="17.25" customHeight="1">
      <c r="A37" s="78"/>
      <c r="B37" s="82"/>
      <c r="C37" s="37">
        <f>SUM(D37:E37)</f>
        <v>0</v>
      </c>
      <c r="D37" s="37"/>
      <c r="E37" s="80"/>
      <c r="F37" s="80"/>
      <c r="G37" s="80"/>
      <c r="H37" s="37">
        <f t="shared" si="10"/>
        <v>0</v>
      </c>
      <c r="I37" s="37">
        <f t="shared" si="11"/>
        <v>0</v>
      </c>
      <c r="J37" s="80"/>
      <c r="K37" s="80"/>
      <c r="L37" s="80"/>
      <c r="M37" s="80"/>
      <c r="N37" s="80"/>
      <c r="O37" s="80"/>
      <c r="P37" s="37"/>
      <c r="Q37" s="81"/>
      <c r="R37" s="37">
        <f t="shared" si="13"/>
        <v>0</v>
      </c>
      <c r="S37" s="162"/>
      <c r="T37" s="39">
        <f t="shared" si="2"/>
        <v>0</v>
      </c>
    </row>
    <row r="38" spans="1:28" s="183" customFormat="1" ht="17.25" customHeight="1">
      <c r="A38" s="177" t="s">
        <v>6</v>
      </c>
      <c r="B38" s="178" t="s">
        <v>94</v>
      </c>
      <c r="C38" s="163">
        <f>SUM(C39:C43)</f>
        <v>717</v>
      </c>
      <c r="D38" s="163">
        <f>SUM(D39:D43)</f>
        <v>169</v>
      </c>
      <c r="E38" s="163">
        <f>SUM(E39:E43)</f>
        <v>548</v>
      </c>
      <c r="F38" s="163">
        <f>SUM(F39:F43)</f>
        <v>13</v>
      </c>
      <c r="G38" s="163">
        <f>SUM(G39:G43)</f>
        <v>0</v>
      </c>
      <c r="H38" s="163">
        <f t="shared" si="10"/>
        <v>704</v>
      </c>
      <c r="I38" s="163">
        <f t="shared" si="11"/>
        <v>504</v>
      </c>
      <c r="J38" s="163">
        <f aca="true" t="shared" si="15" ref="J38:Q38">SUM(J39:J43)</f>
        <v>470</v>
      </c>
      <c r="K38" s="163">
        <f t="shared" si="15"/>
        <v>9</v>
      </c>
      <c r="L38" s="163">
        <f t="shared" si="15"/>
        <v>21</v>
      </c>
      <c r="M38" s="163">
        <f t="shared" si="15"/>
        <v>4</v>
      </c>
      <c r="N38" s="163">
        <f t="shared" si="15"/>
        <v>0</v>
      </c>
      <c r="O38" s="163">
        <f t="shared" si="15"/>
        <v>0</v>
      </c>
      <c r="P38" s="163">
        <f t="shared" si="15"/>
        <v>0</v>
      </c>
      <c r="Q38" s="163">
        <f t="shared" si="15"/>
        <v>200</v>
      </c>
      <c r="R38" s="163">
        <f t="shared" si="13"/>
        <v>225</v>
      </c>
      <c r="S38" s="179">
        <f t="shared" si="9"/>
        <v>95.03968253968253</v>
      </c>
      <c r="T38" s="180">
        <f t="shared" si="2"/>
        <v>717</v>
      </c>
      <c r="U38" s="181"/>
      <c r="V38" s="181"/>
      <c r="W38" s="181"/>
      <c r="X38" s="181"/>
      <c r="Y38" s="181"/>
      <c r="Z38" s="181"/>
      <c r="AA38" s="181"/>
      <c r="AB38" s="182"/>
    </row>
    <row r="39" spans="1:20" ht="17.25" customHeight="1">
      <c r="A39" s="78">
        <v>1</v>
      </c>
      <c r="B39" s="82" t="s">
        <v>146</v>
      </c>
      <c r="C39" s="37">
        <f>SUM(D39:E39)</f>
        <v>35</v>
      </c>
      <c r="D39" s="37">
        <v>0</v>
      </c>
      <c r="E39" s="80">
        <v>35</v>
      </c>
      <c r="F39" s="80">
        <v>0</v>
      </c>
      <c r="G39" s="80"/>
      <c r="H39" s="37">
        <f t="shared" si="10"/>
        <v>35</v>
      </c>
      <c r="I39" s="37">
        <f t="shared" si="11"/>
        <v>35</v>
      </c>
      <c r="J39" s="80">
        <v>35</v>
      </c>
      <c r="K39" s="80">
        <v>0</v>
      </c>
      <c r="L39" s="37">
        <v>0</v>
      </c>
      <c r="M39" s="80">
        <v>0</v>
      </c>
      <c r="N39" s="80"/>
      <c r="O39" s="80"/>
      <c r="P39" s="37"/>
      <c r="Q39" s="81"/>
      <c r="R39" s="163">
        <f t="shared" si="13"/>
        <v>0</v>
      </c>
      <c r="S39" s="162">
        <f t="shared" si="9"/>
        <v>100</v>
      </c>
      <c r="T39" s="39">
        <f t="shared" si="2"/>
        <v>35</v>
      </c>
    </row>
    <row r="40" spans="1:20" ht="17.25" customHeight="1">
      <c r="A40" s="78">
        <v>2</v>
      </c>
      <c r="B40" s="82" t="s">
        <v>145</v>
      </c>
      <c r="C40" s="37">
        <f>SUM(D40:E40)</f>
        <v>312</v>
      </c>
      <c r="D40" s="37">
        <v>79</v>
      </c>
      <c r="E40" s="80">
        <v>233</v>
      </c>
      <c r="F40" s="80">
        <v>5</v>
      </c>
      <c r="G40" s="80"/>
      <c r="H40" s="37">
        <f t="shared" si="10"/>
        <v>307</v>
      </c>
      <c r="I40" s="37">
        <f t="shared" si="11"/>
        <v>210</v>
      </c>
      <c r="J40" s="80">
        <v>199</v>
      </c>
      <c r="K40" s="80">
        <v>3</v>
      </c>
      <c r="L40" s="37">
        <v>8</v>
      </c>
      <c r="M40" s="80">
        <v>0</v>
      </c>
      <c r="N40" s="80">
        <v>0</v>
      </c>
      <c r="O40" s="80"/>
      <c r="P40" s="37">
        <v>0</v>
      </c>
      <c r="Q40" s="81">
        <v>97</v>
      </c>
      <c r="R40" s="163">
        <f t="shared" si="13"/>
        <v>105</v>
      </c>
      <c r="S40" s="162">
        <f t="shared" si="9"/>
        <v>96.19047619047619</v>
      </c>
      <c r="T40" s="39">
        <f t="shared" si="2"/>
        <v>312</v>
      </c>
    </row>
    <row r="41" spans="1:20" ht="17.25" customHeight="1">
      <c r="A41" s="78">
        <v>3</v>
      </c>
      <c r="B41" s="82" t="s">
        <v>197</v>
      </c>
      <c r="C41" s="37">
        <f>SUM(D41:E41)</f>
        <v>196</v>
      </c>
      <c r="D41" s="37">
        <v>54</v>
      </c>
      <c r="E41" s="80">
        <v>142</v>
      </c>
      <c r="F41" s="80">
        <v>3</v>
      </c>
      <c r="G41" s="80"/>
      <c r="H41" s="37">
        <f t="shared" si="10"/>
        <v>193</v>
      </c>
      <c r="I41" s="37">
        <f t="shared" si="11"/>
        <v>131</v>
      </c>
      <c r="J41" s="80">
        <v>123</v>
      </c>
      <c r="K41" s="80"/>
      <c r="L41" s="80">
        <v>6</v>
      </c>
      <c r="M41" s="80">
        <v>2</v>
      </c>
      <c r="N41" s="80">
        <v>0</v>
      </c>
      <c r="O41" s="80"/>
      <c r="P41" s="37">
        <v>0</v>
      </c>
      <c r="Q41" s="81">
        <v>62</v>
      </c>
      <c r="R41" s="163">
        <f t="shared" si="13"/>
        <v>70</v>
      </c>
      <c r="S41" s="162">
        <f t="shared" si="9"/>
        <v>93.89312977099237</v>
      </c>
      <c r="T41" s="39">
        <f t="shared" si="2"/>
        <v>196</v>
      </c>
    </row>
    <row r="42" spans="1:20" ht="17.25" customHeight="1">
      <c r="A42" s="78">
        <v>4</v>
      </c>
      <c r="B42" s="82" t="s">
        <v>147</v>
      </c>
      <c r="C42" s="37">
        <f>SUM(D42:E42)</f>
        <v>174</v>
      </c>
      <c r="D42" s="37">
        <v>36</v>
      </c>
      <c r="E42" s="80">
        <v>138</v>
      </c>
      <c r="F42" s="80">
        <v>5</v>
      </c>
      <c r="G42" s="80"/>
      <c r="H42" s="37">
        <f t="shared" si="10"/>
        <v>169</v>
      </c>
      <c r="I42" s="37">
        <f t="shared" si="11"/>
        <v>128</v>
      </c>
      <c r="J42" s="80">
        <v>113</v>
      </c>
      <c r="K42" s="80">
        <v>6</v>
      </c>
      <c r="L42" s="80">
        <v>7</v>
      </c>
      <c r="M42" s="80">
        <v>2</v>
      </c>
      <c r="N42" s="80"/>
      <c r="O42" s="80"/>
      <c r="P42" s="37">
        <v>0</v>
      </c>
      <c r="Q42" s="81">
        <v>41</v>
      </c>
      <c r="R42" s="163">
        <f t="shared" si="13"/>
        <v>50</v>
      </c>
      <c r="S42" s="162">
        <f t="shared" si="9"/>
        <v>92.96875</v>
      </c>
      <c r="T42" s="39">
        <f t="shared" si="2"/>
        <v>174</v>
      </c>
    </row>
    <row r="43" spans="1:20" ht="17.25" customHeight="1">
      <c r="A43" s="78"/>
      <c r="B43" s="82"/>
      <c r="C43" s="37">
        <f>SUM(D43:E43)</f>
        <v>0</v>
      </c>
      <c r="D43" s="37"/>
      <c r="E43" s="80"/>
      <c r="F43" s="80"/>
      <c r="G43" s="80"/>
      <c r="H43" s="37">
        <f t="shared" si="10"/>
        <v>0</v>
      </c>
      <c r="I43" s="37">
        <f t="shared" si="11"/>
        <v>0</v>
      </c>
      <c r="J43" s="80"/>
      <c r="K43" s="80"/>
      <c r="L43" s="80"/>
      <c r="M43" s="80"/>
      <c r="N43" s="80"/>
      <c r="O43" s="80"/>
      <c r="P43" s="37"/>
      <c r="Q43" s="81"/>
      <c r="R43" s="37">
        <f t="shared" si="13"/>
        <v>0</v>
      </c>
      <c r="S43" s="162"/>
      <c r="T43" s="39">
        <f t="shared" si="2"/>
        <v>0</v>
      </c>
    </row>
    <row r="44" spans="1:28" s="128" customFormat="1" ht="17.25" customHeight="1">
      <c r="A44" s="76" t="s">
        <v>60</v>
      </c>
      <c r="B44" s="77" t="s">
        <v>95</v>
      </c>
      <c r="C44" s="36">
        <f>SUM(C45:C50)</f>
        <v>1502</v>
      </c>
      <c r="D44" s="36">
        <f>SUM(D45:D50)</f>
        <v>402</v>
      </c>
      <c r="E44" s="36">
        <f>SUM(E45:E50)</f>
        <v>1100</v>
      </c>
      <c r="F44" s="36">
        <f>SUM(F45:F50)</f>
        <v>14</v>
      </c>
      <c r="G44" s="36">
        <f>SUM(G45:G50)</f>
        <v>0</v>
      </c>
      <c r="H44" s="36">
        <f t="shared" si="10"/>
        <v>1488</v>
      </c>
      <c r="I44" s="36">
        <f t="shared" si="11"/>
        <v>1018</v>
      </c>
      <c r="J44" s="36">
        <f aca="true" t="shared" si="16" ref="J44:Q44">SUM(J45:J50)</f>
        <v>936</v>
      </c>
      <c r="K44" s="36">
        <f t="shared" si="16"/>
        <v>12</v>
      </c>
      <c r="L44" s="36">
        <f t="shared" si="16"/>
        <v>69</v>
      </c>
      <c r="M44" s="36">
        <f t="shared" si="16"/>
        <v>0</v>
      </c>
      <c r="N44" s="36">
        <f t="shared" si="16"/>
        <v>0</v>
      </c>
      <c r="O44" s="36">
        <f t="shared" si="16"/>
        <v>0</v>
      </c>
      <c r="P44" s="36">
        <f t="shared" si="16"/>
        <v>1</v>
      </c>
      <c r="Q44" s="36">
        <f t="shared" si="16"/>
        <v>470</v>
      </c>
      <c r="R44" s="36">
        <f t="shared" si="13"/>
        <v>540</v>
      </c>
      <c r="S44" s="161">
        <f t="shared" si="9"/>
        <v>93.1237721021611</v>
      </c>
      <c r="T44" s="96">
        <f t="shared" si="2"/>
        <v>1502</v>
      </c>
      <c r="U44" s="126"/>
      <c r="V44" s="126"/>
      <c r="W44" s="126"/>
      <c r="X44" s="126"/>
      <c r="Y44" s="126"/>
      <c r="Z44" s="126"/>
      <c r="AA44" s="126"/>
      <c r="AB44" s="127"/>
    </row>
    <row r="45" spans="1:20" ht="17.25" customHeight="1">
      <c r="A45" s="78">
        <v>1</v>
      </c>
      <c r="B45" s="82" t="s">
        <v>136</v>
      </c>
      <c r="C45" s="37">
        <f aca="true" t="shared" si="17" ref="C45:C50">SUM(D45:E45)</f>
        <v>232</v>
      </c>
      <c r="D45" s="37">
        <v>14</v>
      </c>
      <c r="E45" s="80">
        <v>218</v>
      </c>
      <c r="F45" s="80">
        <v>2</v>
      </c>
      <c r="G45" s="80"/>
      <c r="H45" s="37">
        <f t="shared" si="10"/>
        <v>230</v>
      </c>
      <c r="I45" s="37">
        <f t="shared" si="11"/>
        <v>217</v>
      </c>
      <c r="J45" s="80">
        <v>216</v>
      </c>
      <c r="K45" s="80">
        <v>0</v>
      </c>
      <c r="L45" s="80">
        <v>1</v>
      </c>
      <c r="M45" s="80">
        <v>0</v>
      </c>
      <c r="N45" s="80">
        <v>0</v>
      </c>
      <c r="O45" s="80">
        <v>0</v>
      </c>
      <c r="P45" s="37">
        <v>0</v>
      </c>
      <c r="Q45" s="81">
        <v>13</v>
      </c>
      <c r="R45" s="37">
        <f t="shared" si="13"/>
        <v>14</v>
      </c>
      <c r="S45" s="162">
        <f t="shared" si="9"/>
        <v>99.53917050691244</v>
      </c>
      <c r="T45" s="39">
        <f t="shared" si="2"/>
        <v>232</v>
      </c>
    </row>
    <row r="46" spans="1:20" ht="17.25" customHeight="1">
      <c r="A46" s="78">
        <v>2</v>
      </c>
      <c r="B46" s="82" t="s">
        <v>137</v>
      </c>
      <c r="C46" s="37">
        <f t="shared" si="17"/>
        <v>259</v>
      </c>
      <c r="D46" s="37">
        <v>96</v>
      </c>
      <c r="E46" s="80">
        <v>163</v>
      </c>
      <c r="F46" s="80">
        <v>4</v>
      </c>
      <c r="G46" s="80"/>
      <c r="H46" s="37">
        <f t="shared" si="10"/>
        <v>255</v>
      </c>
      <c r="I46" s="37">
        <f t="shared" si="11"/>
        <v>158</v>
      </c>
      <c r="J46" s="80">
        <v>133</v>
      </c>
      <c r="K46" s="80">
        <v>4</v>
      </c>
      <c r="L46" s="80">
        <v>21</v>
      </c>
      <c r="M46" s="80">
        <v>0</v>
      </c>
      <c r="N46" s="80">
        <v>0</v>
      </c>
      <c r="O46" s="80">
        <v>0</v>
      </c>
      <c r="P46" s="37">
        <v>0</v>
      </c>
      <c r="Q46" s="81">
        <v>97</v>
      </c>
      <c r="R46" s="37">
        <f t="shared" si="13"/>
        <v>118</v>
      </c>
      <c r="S46" s="162">
        <f t="shared" si="9"/>
        <v>86.70886075949366</v>
      </c>
      <c r="T46" s="39">
        <f t="shared" si="2"/>
        <v>259</v>
      </c>
    </row>
    <row r="47" spans="1:20" ht="17.25" customHeight="1">
      <c r="A47" s="78">
        <v>3</v>
      </c>
      <c r="B47" s="82" t="s">
        <v>138</v>
      </c>
      <c r="C47" s="37">
        <f t="shared" si="17"/>
        <v>274</v>
      </c>
      <c r="D47" s="37">
        <v>107</v>
      </c>
      <c r="E47" s="37">
        <v>167</v>
      </c>
      <c r="F47" s="37">
        <v>2</v>
      </c>
      <c r="G47" s="37"/>
      <c r="H47" s="37">
        <f t="shared" si="10"/>
        <v>272</v>
      </c>
      <c r="I47" s="37">
        <f t="shared" si="11"/>
        <v>178</v>
      </c>
      <c r="J47" s="80">
        <v>152</v>
      </c>
      <c r="K47" s="80">
        <v>1</v>
      </c>
      <c r="L47" s="80">
        <v>24</v>
      </c>
      <c r="M47" s="80">
        <v>0</v>
      </c>
      <c r="N47" s="80">
        <v>0</v>
      </c>
      <c r="O47" s="80">
        <v>0</v>
      </c>
      <c r="P47" s="37">
        <v>1</v>
      </c>
      <c r="Q47" s="81">
        <v>94</v>
      </c>
      <c r="R47" s="37">
        <f t="shared" si="13"/>
        <v>119</v>
      </c>
      <c r="S47" s="162">
        <f t="shared" si="9"/>
        <v>85.95505617977528</v>
      </c>
      <c r="T47" s="39">
        <f t="shared" si="2"/>
        <v>274</v>
      </c>
    </row>
    <row r="48" spans="1:20" ht="17.25" customHeight="1">
      <c r="A48" s="78">
        <v>4</v>
      </c>
      <c r="B48" s="82" t="s">
        <v>139</v>
      </c>
      <c r="C48" s="37">
        <f t="shared" si="17"/>
        <v>436</v>
      </c>
      <c r="D48" s="37">
        <v>115</v>
      </c>
      <c r="E48" s="37">
        <v>321</v>
      </c>
      <c r="F48" s="37">
        <v>6</v>
      </c>
      <c r="G48" s="37"/>
      <c r="H48" s="37">
        <f>SUM(J48:Q48)</f>
        <v>430</v>
      </c>
      <c r="I48" s="37">
        <f>SUM(J48:P48)</f>
        <v>260</v>
      </c>
      <c r="J48" s="80">
        <v>243</v>
      </c>
      <c r="K48" s="80">
        <v>6</v>
      </c>
      <c r="L48" s="80">
        <v>11</v>
      </c>
      <c r="M48" s="80">
        <v>0</v>
      </c>
      <c r="N48" s="80">
        <v>0</v>
      </c>
      <c r="O48" s="80">
        <v>0</v>
      </c>
      <c r="P48" s="37">
        <v>0</v>
      </c>
      <c r="Q48" s="81">
        <v>170</v>
      </c>
      <c r="R48" s="37">
        <f>SUM(L48:Q48)</f>
        <v>181</v>
      </c>
      <c r="S48" s="162">
        <f>(J48+K48)/I48*100</f>
        <v>95.76923076923077</v>
      </c>
      <c r="T48" s="39">
        <f>SUM(F48:H48)</f>
        <v>436</v>
      </c>
    </row>
    <row r="49" spans="1:20" ht="17.25" customHeight="1">
      <c r="A49" s="78">
        <v>5</v>
      </c>
      <c r="B49" s="82" t="s">
        <v>189</v>
      </c>
      <c r="C49" s="37">
        <f t="shared" si="17"/>
        <v>301</v>
      </c>
      <c r="D49" s="37">
        <v>70</v>
      </c>
      <c r="E49" s="80">
        <v>231</v>
      </c>
      <c r="F49" s="80">
        <v>0</v>
      </c>
      <c r="G49" s="80"/>
      <c r="H49" s="37">
        <f t="shared" si="10"/>
        <v>301</v>
      </c>
      <c r="I49" s="37">
        <f t="shared" si="11"/>
        <v>205</v>
      </c>
      <c r="J49" s="80">
        <v>192</v>
      </c>
      <c r="K49" s="80">
        <v>1</v>
      </c>
      <c r="L49" s="80">
        <v>12</v>
      </c>
      <c r="M49" s="80">
        <v>0</v>
      </c>
      <c r="N49" s="80">
        <v>0</v>
      </c>
      <c r="O49" s="80">
        <v>0</v>
      </c>
      <c r="P49" s="37">
        <v>0</v>
      </c>
      <c r="Q49" s="81">
        <v>96</v>
      </c>
      <c r="R49" s="37">
        <f t="shared" si="13"/>
        <v>108</v>
      </c>
      <c r="S49" s="162">
        <f t="shared" si="9"/>
        <v>94.14634146341463</v>
      </c>
      <c r="T49" s="39">
        <f t="shared" si="2"/>
        <v>301</v>
      </c>
    </row>
    <row r="50" spans="1:20" ht="17.25" customHeight="1">
      <c r="A50" s="78"/>
      <c r="B50" s="82"/>
      <c r="C50" s="37">
        <f t="shared" si="17"/>
        <v>0</v>
      </c>
      <c r="D50" s="37"/>
      <c r="E50" s="80"/>
      <c r="F50" s="80"/>
      <c r="G50" s="80"/>
      <c r="H50" s="37">
        <f t="shared" si="10"/>
        <v>0</v>
      </c>
      <c r="I50" s="37">
        <f t="shared" si="11"/>
        <v>0</v>
      </c>
      <c r="J50" s="80"/>
      <c r="K50" s="80"/>
      <c r="L50" s="80"/>
      <c r="M50" s="80"/>
      <c r="N50" s="80"/>
      <c r="O50" s="80"/>
      <c r="P50" s="37"/>
      <c r="Q50" s="81"/>
      <c r="R50" s="37">
        <f t="shared" si="13"/>
        <v>0</v>
      </c>
      <c r="S50" s="162"/>
      <c r="T50" s="39">
        <f t="shared" si="2"/>
        <v>0</v>
      </c>
    </row>
    <row r="51" spans="1:28" s="128" customFormat="1" ht="17.25" customHeight="1">
      <c r="A51" s="76" t="s">
        <v>96</v>
      </c>
      <c r="B51" s="77" t="s">
        <v>97</v>
      </c>
      <c r="C51" s="36">
        <f>SUM(C52:C57)</f>
        <v>2008</v>
      </c>
      <c r="D51" s="36">
        <f>SUM(D52:D57)</f>
        <v>500</v>
      </c>
      <c r="E51" s="36">
        <f>SUM(E52:E57)</f>
        <v>1508</v>
      </c>
      <c r="F51" s="36">
        <f>SUM(F52:F57)</f>
        <v>5</v>
      </c>
      <c r="G51" s="36">
        <f>SUM(G52:G57)</f>
        <v>0</v>
      </c>
      <c r="H51" s="36">
        <f t="shared" si="10"/>
        <v>2003</v>
      </c>
      <c r="I51" s="36">
        <f t="shared" si="11"/>
        <v>1511</v>
      </c>
      <c r="J51" s="36">
        <f aca="true" t="shared" si="18" ref="J51:Q51">SUM(J52:J57)</f>
        <v>1233</v>
      </c>
      <c r="K51" s="36">
        <f t="shared" si="18"/>
        <v>36</v>
      </c>
      <c r="L51" s="36">
        <f t="shared" si="18"/>
        <v>230</v>
      </c>
      <c r="M51" s="36">
        <f t="shared" si="18"/>
        <v>12</v>
      </c>
      <c r="N51" s="36">
        <f t="shared" si="18"/>
        <v>0</v>
      </c>
      <c r="O51" s="36">
        <f t="shared" si="18"/>
        <v>0</v>
      </c>
      <c r="P51" s="36">
        <f t="shared" si="18"/>
        <v>0</v>
      </c>
      <c r="Q51" s="36">
        <f t="shared" si="18"/>
        <v>492</v>
      </c>
      <c r="R51" s="36">
        <f t="shared" si="13"/>
        <v>734</v>
      </c>
      <c r="S51" s="161">
        <f t="shared" si="9"/>
        <v>83.98411647915289</v>
      </c>
      <c r="T51" s="96">
        <f t="shared" si="2"/>
        <v>2008</v>
      </c>
      <c r="U51" s="126"/>
      <c r="V51" s="126"/>
      <c r="W51" s="126"/>
      <c r="X51" s="126"/>
      <c r="Y51" s="126"/>
      <c r="Z51" s="126"/>
      <c r="AA51" s="126"/>
      <c r="AB51" s="127"/>
    </row>
    <row r="52" spans="1:20" ht="17.25" customHeight="1">
      <c r="A52" s="78" t="s">
        <v>26</v>
      </c>
      <c r="B52" s="82" t="s">
        <v>168</v>
      </c>
      <c r="C52" s="37">
        <f aca="true" t="shared" si="19" ref="C52:C57">SUM(D52:E52)</f>
        <v>68</v>
      </c>
      <c r="D52" s="37">
        <v>13</v>
      </c>
      <c r="E52" s="80">
        <v>55</v>
      </c>
      <c r="F52" s="80"/>
      <c r="G52" s="80"/>
      <c r="H52" s="37">
        <f aca="true" t="shared" si="20" ref="H52:H57">SUM(J52:Q52)</f>
        <v>68</v>
      </c>
      <c r="I52" s="37">
        <f aca="true" t="shared" si="21" ref="I52:I57">SUM(J52:P52)</f>
        <v>67</v>
      </c>
      <c r="J52" s="80">
        <v>60</v>
      </c>
      <c r="K52" s="80">
        <v>1</v>
      </c>
      <c r="L52" s="80">
        <v>6</v>
      </c>
      <c r="M52" s="80"/>
      <c r="N52" s="80"/>
      <c r="O52" s="80"/>
      <c r="P52" s="37"/>
      <c r="Q52" s="81">
        <v>1</v>
      </c>
      <c r="R52" s="37">
        <f aca="true" t="shared" si="22" ref="R52:R57">SUM(L52:Q52)</f>
        <v>7</v>
      </c>
      <c r="S52" s="162">
        <f>(J52+K52)/I52*100</f>
        <v>91.04477611940298</v>
      </c>
      <c r="T52" s="39">
        <f t="shared" si="2"/>
        <v>68</v>
      </c>
    </row>
    <row r="53" spans="1:20" ht="17.25" customHeight="1">
      <c r="A53" s="78" t="s">
        <v>27</v>
      </c>
      <c r="B53" s="82" t="s">
        <v>169</v>
      </c>
      <c r="C53" s="37">
        <f t="shared" si="19"/>
        <v>500</v>
      </c>
      <c r="D53" s="37">
        <v>96</v>
      </c>
      <c r="E53" s="80">
        <v>404</v>
      </c>
      <c r="F53" s="80">
        <v>1</v>
      </c>
      <c r="G53" s="80"/>
      <c r="H53" s="37">
        <f t="shared" si="20"/>
        <v>499</v>
      </c>
      <c r="I53" s="37">
        <f t="shared" si="21"/>
        <v>395</v>
      </c>
      <c r="J53" s="80">
        <v>346</v>
      </c>
      <c r="K53" s="80">
        <v>13</v>
      </c>
      <c r="L53" s="80">
        <v>36</v>
      </c>
      <c r="M53" s="80"/>
      <c r="N53" s="80"/>
      <c r="O53" s="80"/>
      <c r="P53" s="37"/>
      <c r="Q53" s="81">
        <v>104</v>
      </c>
      <c r="R53" s="37">
        <f t="shared" si="22"/>
        <v>140</v>
      </c>
      <c r="S53" s="162">
        <f>(J53+K53)/I53*100</f>
        <v>90.88607594936708</v>
      </c>
      <c r="T53" s="39">
        <f t="shared" si="2"/>
        <v>500</v>
      </c>
    </row>
    <row r="54" spans="1:20" ht="17.25" customHeight="1">
      <c r="A54" s="78" t="s">
        <v>28</v>
      </c>
      <c r="B54" s="82" t="s">
        <v>170</v>
      </c>
      <c r="C54" s="37">
        <f t="shared" si="19"/>
        <v>386</v>
      </c>
      <c r="D54" s="37">
        <v>154</v>
      </c>
      <c r="E54" s="80">
        <v>232</v>
      </c>
      <c r="F54" s="80">
        <v>3</v>
      </c>
      <c r="G54" s="80"/>
      <c r="H54" s="37">
        <f t="shared" si="20"/>
        <v>383</v>
      </c>
      <c r="I54" s="37">
        <f t="shared" si="21"/>
        <v>223</v>
      </c>
      <c r="J54" s="80">
        <v>168</v>
      </c>
      <c r="K54" s="80">
        <v>7</v>
      </c>
      <c r="L54" s="80">
        <v>44</v>
      </c>
      <c r="M54" s="80">
        <v>4</v>
      </c>
      <c r="N54" s="80"/>
      <c r="O54" s="80"/>
      <c r="P54" s="37"/>
      <c r="Q54" s="81">
        <v>160</v>
      </c>
      <c r="R54" s="37">
        <f t="shared" si="22"/>
        <v>208</v>
      </c>
      <c r="S54" s="162">
        <f>(J54+K54)/I54*100</f>
        <v>78.47533632286996</v>
      </c>
      <c r="T54" s="39">
        <f t="shared" si="2"/>
        <v>386</v>
      </c>
    </row>
    <row r="55" spans="1:20" ht="17.25" customHeight="1">
      <c r="A55" s="78" t="s">
        <v>39</v>
      </c>
      <c r="B55" s="82" t="s">
        <v>171</v>
      </c>
      <c r="C55" s="37">
        <f t="shared" si="19"/>
        <v>455</v>
      </c>
      <c r="D55" s="37">
        <v>118</v>
      </c>
      <c r="E55" s="80">
        <v>337</v>
      </c>
      <c r="F55" s="80"/>
      <c r="G55" s="80"/>
      <c r="H55" s="37">
        <f t="shared" si="20"/>
        <v>455</v>
      </c>
      <c r="I55" s="37">
        <f t="shared" si="21"/>
        <v>349</v>
      </c>
      <c r="J55" s="80">
        <v>233</v>
      </c>
      <c r="K55" s="80">
        <v>8</v>
      </c>
      <c r="L55" s="80">
        <v>105</v>
      </c>
      <c r="M55" s="80">
        <v>3</v>
      </c>
      <c r="N55" s="80"/>
      <c r="O55" s="80"/>
      <c r="P55" s="37"/>
      <c r="Q55" s="81">
        <v>106</v>
      </c>
      <c r="R55" s="37">
        <f t="shared" si="22"/>
        <v>214</v>
      </c>
      <c r="S55" s="162">
        <f>(J55+K55)/I55*100</f>
        <v>69.05444126074498</v>
      </c>
      <c r="T55" s="39">
        <f t="shared" si="2"/>
        <v>455</v>
      </c>
    </row>
    <row r="56" spans="1:20" ht="17.25" customHeight="1">
      <c r="A56" s="78" t="s">
        <v>40</v>
      </c>
      <c r="B56" s="82" t="s">
        <v>172</v>
      </c>
      <c r="C56" s="37">
        <f t="shared" si="19"/>
        <v>599</v>
      </c>
      <c r="D56" s="37">
        <v>119</v>
      </c>
      <c r="E56" s="80">
        <v>480</v>
      </c>
      <c r="F56" s="80">
        <v>1</v>
      </c>
      <c r="G56" s="80"/>
      <c r="H56" s="37">
        <f t="shared" si="20"/>
        <v>598</v>
      </c>
      <c r="I56" s="37">
        <f t="shared" si="21"/>
        <v>477</v>
      </c>
      <c r="J56" s="80">
        <v>426</v>
      </c>
      <c r="K56" s="80">
        <v>7</v>
      </c>
      <c r="L56" s="80">
        <v>39</v>
      </c>
      <c r="M56" s="80">
        <v>5</v>
      </c>
      <c r="N56" s="80"/>
      <c r="O56" s="80"/>
      <c r="P56" s="37"/>
      <c r="Q56" s="81">
        <v>121</v>
      </c>
      <c r="R56" s="37">
        <f t="shared" si="22"/>
        <v>165</v>
      </c>
      <c r="S56" s="162">
        <f>(J56+K56)/I56*100</f>
        <v>90.77568134171908</v>
      </c>
      <c r="T56" s="39">
        <f t="shared" si="2"/>
        <v>599</v>
      </c>
    </row>
    <row r="57" spans="1:20" ht="17.25" customHeight="1">
      <c r="A57" s="78"/>
      <c r="B57" s="82"/>
      <c r="C57" s="37">
        <f t="shared" si="19"/>
        <v>0</v>
      </c>
      <c r="D57" s="37"/>
      <c r="E57" s="80"/>
      <c r="F57" s="80"/>
      <c r="G57" s="80"/>
      <c r="H57" s="37">
        <f t="shared" si="20"/>
        <v>0</v>
      </c>
      <c r="I57" s="37">
        <f t="shared" si="21"/>
        <v>0</v>
      </c>
      <c r="J57" s="80"/>
      <c r="K57" s="80"/>
      <c r="L57" s="80"/>
      <c r="M57" s="80"/>
      <c r="N57" s="80"/>
      <c r="O57" s="80"/>
      <c r="P57" s="37"/>
      <c r="Q57" s="81"/>
      <c r="R57" s="37">
        <f t="shared" si="22"/>
        <v>0</v>
      </c>
      <c r="S57" s="162"/>
      <c r="T57" s="39">
        <f t="shared" si="2"/>
        <v>0</v>
      </c>
    </row>
    <row r="58" spans="1:28" s="125" customFormat="1" ht="17.25" customHeight="1">
      <c r="A58" s="175" t="s">
        <v>98</v>
      </c>
      <c r="B58" s="176" t="s">
        <v>99</v>
      </c>
      <c r="C58" s="97">
        <f>SUM(C59:C67)</f>
        <v>2719</v>
      </c>
      <c r="D58" s="97">
        <f>SUM(D59:D67)</f>
        <v>815</v>
      </c>
      <c r="E58" s="97">
        <f>SUM(E59:E67)</f>
        <v>1904</v>
      </c>
      <c r="F58" s="97">
        <f>SUM(F59:F67)</f>
        <v>32</v>
      </c>
      <c r="G58" s="97">
        <f>SUM(G59:G67)</f>
        <v>0</v>
      </c>
      <c r="H58" s="97">
        <f>SUM(J58:Q58)</f>
        <v>2687</v>
      </c>
      <c r="I58" s="97">
        <f>SUM(J58:P58)</f>
        <v>2072</v>
      </c>
      <c r="J58" s="97">
        <f>SUM(J59:J67)</f>
        <v>1647</v>
      </c>
      <c r="K58" s="97">
        <f aca="true" t="shared" si="23" ref="K58:Q58">SUM(K59:K67)</f>
        <v>21</v>
      </c>
      <c r="L58" s="97">
        <f t="shared" si="23"/>
        <v>359</v>
      </c>
      <c r="M58" s="97">
        <f t="shared" si="23"/>
        <v>36</v>
      </c>
      <c r="N58" s="97">
        <f t="shared" si="23"/>
        <v>0</v>
      </c>
      <c r="O58" s="97">
        <f t="shared" si="23"/>
        <v>0</v>
      </c>
      <c r="P58" s="97">
        <f t="shared" si="23"/>
        <v>9</v>
      </c>
      <c r="Q58" s="97">
        <f t="shared" si="23"/>
        <v>615</v>
      </c>
      <c r="R58" s="97">
        <f>SUM(L58:Q58)</f>
        <v>1019</v>
      </c>
      <c r="S58" s="172">
        <f>(J58+K58)/I58*100</f>
        <v>80.5019305019305</v>
      </c>
      <c r="T58" s="75">
        <f t="shared" si="2"/>
        <v>2719</v>
      </c>
      <c r="U58" s="123"/>
      <c r="V58" s="123"/>
      <c r="W58" s="123"/>
      <c r="X58" s="123"/>
      <c r="Y58" s="123"/>
      <c r="Z58" s="123"/>
      <c r="AA58" s="123"/>
      <c r="AB58" s="124"/>
    </row>
    <row r="59" spans="1:28" s="131" customFormat="1" ht="17.25" customHeight="1">
      <c r="A59" s="78">
        <v>1</v>
      </c>
      <c r="B59" s="137" t="s">
        <v>177</v>
      </c>
      <c r="C59" s="99">
        <f>SUM(D59:E59)</f>
        <v>342</v>
      </c>
      <c r="D59" s="99">
        <v>86</v>
      </c>
      <c r="E59" s="99">
        <v>256</v>
      </c>
      <c r="F59" s="99">
        <v>2</v>
      </c>
      <c r="G59" s="99">
        <v>0</v>
      </c>
      <c r="H59" s="99">
        <f>SUM(J59:Q59)</f>
        <v>340</v>
      </c>
      <c r="I59" s="99">
        <f>SUM(J59:P59)</f>
        <v>270</v>
      </c>
      <c r="J59" s="99">
        <v>221</v>
      </c>
      <c r="K59" s="99">
        <v>5</v>
      </c>
      <c r="L59" s="99">
        <v>36</v>
      </c>
      <c r="M59" s="99">
        <v>8</v>
      </c>
      <c r="N59" s="99">
        <v>0</v>
      </c>
      <c r="O59" s="99">
        <v>0</v>
      </c>
      <c r="P59" s="99">
        <v>0</v>
      </c>
      <c r="Q59" s="99">
        <v>70</v>
      </c>
      <c r="R59" s="99">
        <f>SUM(L59:Q59)</f>
        <v>114</v>
      </c>
      <c r="S59" s="164">
        <f>(J59+K59)/I59*100</f>
        <v>83.7037037037037</v>
      </c>
      <c r="T59" s="100">
        <f>SUM(F59:H59)</f>
        <v>342</v>
      </c>
      <c r="U59" s="129"/>
      <c r="V59" s="129"/>
      <c r="W59" s="129"/>
      <c r="X59" s="129"/>
      <c r="Y59" s="129"/>
      <c r="Z59" s="129"/>
      <c r="AA59" s="129"/>
      <c r="AB59" s="130"/>
    </row>
    <row r="60" spans="1:20" ht="17.25" customHeight="1">
      <c r="A60" s="78">
        <v>2</v>
      </c>
      <c r="B60" s="137" t="s">
        <v>163</v>
      </c>
      <c r="C60" s="37">
        <f>SUM(D60:E60)</f>
        <v>212</v>
      </c>
      <c r="D60" s="37">
        <v>90</v>
      </c>
      <c r="E60" s="80">
        <v>122</v>
      </c>
      <c r="F60" s="80">
        <v>0</v>
      </c>
      <c r="G60" s="80">
        <v>0</v>
      </c>
      <c r="H60" s="37">
        <f aca="true" t="shared" si="24" ref="H60:H67">SUM(J60:Q60)</f>
        <v>212</v>
      </c>
      <c r="I60" s="37">
        <f aca="true" t="shared" si="25" ref="I60:I67">SUM(J60:P60)</f>
        <v>165</v>
      </c>
      <c r="J60" s="80">
        <v>112</v>
      </c>
      <c r="K60" s="80">
        <v>0</v>
      </c>
      <c r="L60" s="80">
        <v>53</v>
      </c>
      <c r="M60" s="80">
        <v>0</v>
      </c>
      <c r="N60" s="80">
        <v>0</v>
      </c>
      <c r="O60" s="80">
        <v>0</v>
      </c>
      <c r="P60" s="37">
        <v>0</v>
      </c>
      <c r="Q60" s="81">
        <v>47</v>
      </c>
      <c r="R60" s="37">
        <f aca="true" t="shared" si="26" ref="R60:R67">SUM(L60:Q60)</f>
        <v>100</v>
      </c>
      <c r="S60" s="162">
        <f aca="true" t="shared" si="27" ref="S60:S66">(J60+K60)/I60*100</f>
        <v>67.87878787878789</v>
      </c>
      <c r="T60" s="39">
        <f t="shared" si="2"/>
        <v>212</v>
      </c>
    </row>
    <row r="61" spans="1:20" ht="17.25" customHeight="1">
      <c r="A61" s="78">
        <v>3</v>
      </c>
      <c r="B61" s="137" t="s">
        <v>164</v>
      </c>
      <c r="C61" s="37">
        <f aca="true" t="shared" si="28" ref="C61:C67">SUM(D61:E61)</f>
        <v>371</v>
      </c>
      <c r="D61" s="37">
        <v>133</v>
      </c>
      <c r="E61" s="80">
        <v>238</v>
      </c>
      <c r="F61" s="80">
        <v>2</v>
      </c>
      <c r="G61" s="80">
        <v>0</v>
      </c>
      <c r="H61" s="37">
        <f t="shared" si="24"/>
        <v>369</v>
      </c>
      <c r="I61" s="37">
        <f t="shared" si="25"/>
        <v>268</v>
      </c>
      <c r="J61" s="80">
        <v>211</v>
      </c>
      <c r="K61" s="80">
        <v>4</v>
      </c>
      <c r="L61" s="80">
        <v>53</v>
      </c>
      <c r="M61" s="80">
        <v>0</v>
      </c>
      <c r="N61" s="80">
        <v>0</v>
      </c>
      <c r="O61" s="80">
        <v>0</v>
      </c>
      <c r="P61" s="37">
        <v>0</v>
      </c>
      <c r="Q61" s="81">
        <v>101</v>
      </c>
      <c r="R61" s="37">
        <f t="shared" si="26"/>
        <v>154</v>
      </c>
      <c r="S61" s="162">
        <f t="shared" si="27"/>
        <v>80.22388059701493</v>
      </c>
      <c r="T61" s="39">
        <f t="shared" si="2"/>
        <v>371</v>
      </c>
    </row>
    <row r="62" spans="1:20" ht="17.25" customHeight="1">
      <c r="A62" s="78">
        <v>4</v>
      </c>
      <c r="B62" s="137" t="s">
        <v>166</v>
      </c>
      <c r="C62" s="37">
        <f t="shared" si="28"/>
        <v>427</v>
      </c>
      <c r="D62" s="37">
        <v>122</v>
      </c>
      <c r="E62" s="80">
        <v>305</v>
      </c>
      <c r="F62" s="80">
        <v>0</v>
      </c>
      <c r="G62" s="80">
        <v>0</v>
      </c>
      <c r="H62" s="37">
        <f t="shared" si="24"/>
        <v>427</v>
      </c>
      <c r="I62" s="37">
        <f t="shared" si="25"/>
        <v>330</v>
      </c>
      <c r="J62" s="80">
        <v>266</v>
      </c>
      <c r="K62" s="80">
        <v>2</v>
      </c>
      <c r="L62" s="80">
        <v>47</v>
      </c>
      <c r="M62" s="80">
        <v>15</v>
      </c>
      <c r="N62" s="80">
        <v>0</v>
      </c>
      <c r="O62" s="80">
        <v>0</v>
      </c>
      <c r="P62" s="37">
        <v>0</v>
      </c>
      <c r="Q62" s="81">
        <v>97</v>
      </c>
      <c r="R62" s="37">
        <f t="shared" si="26"/>
        <v>159</v>
      </c>
      <c r="S62" s="162">
        <f t="shared" si="27"/>
        <v>81.21212121212122</v>
      </c>
      <c r="T62" s="39">
        <f t="shared" si="2"/>
        <v>427</v>
      </c>
    </row>
    <row r="63" spans="1:20" ht="17.25" customHeight="1">
      <c r="A63" s="78">
        <v>5</v>
      </c>
      <c r="B63" s="137" t="s">
        <v>167</v>
      </c>
      <c r="C63" s="37">
        <f t="shared" si="28"/>
        <v>599</v>
      </c>
      <c r="D63" s="37">
        <v>159</v>
      </c>
      <c r="E63" s="80">
        <v>440</v>
      </c>
      <c r="F63" s="80">
        <v>13</v>
      </c>
      <c r="G63" s="80">
        <v>0</v>
      </c>
      <c r="H63" s="37">
        <f t="shared" si="24"/>
        <v>586</v>
      </c>
      <c r="I63" s="37">
        <f t="shared" si="25"/>
        <v>444</v>
      </c>
      <c r="J63" s="37">
        <v>369</v>
      </c>
      <c r="K63" s="37">
        <v>5</v>
      </c>
      <c r="L63" s="80">
        <v>66</v>
      </c>
      <c r="M63" s="80">
        <v>4</v>
      </c>
      <c r="N63" s="80">
        <v>0</v>
      </c>
      <c r="O63" s="80">
        <v>0</v>
      </c>
      <c r="P63" s="37">
        <v>0</v>
      </c>
      <c r="Q63" s="81">
        <v>142</v>
      </c>
      <c r="R63" s="37">
        <f t="shared" si="26"/>
        <v>212</v>
      </c>
      <c r="S63" s="162">
        <f t="shared" si="27"/>
        <v>84.23423423423422</v>
      </c>
      <c r="T63" s="39">
        <f t="shared" si="2"/>
        <v>599</v>
      </c>
    </row>
    <row r="64" spans="1:20" ht="17.25" customHeight="1">
      <c r="A64" s="78">
        <v>6</v>
      </c>
      <c r="B64" s="137" t="s">
        <v>175</v>
      </c>
      <c r="C64" s="37">
        <f t="shared" si="28"/>
        <v>475</v>
      </c>
      <c r="D64" s="37">
        <v>164</v>
      </c>
      <c r="E64" s="80">
        <v>311</v>
      </c>
      <c r="F64" s="80">
        <v>9</v>
      </c>
      <c r="G64" s="80">
        <v>0</v>
      </c>
      <c r="H64" s="37">
        <f t="shared" si="24"/>
        <v>466</v>
      </c>
      <c r="I64" s="37">
        <f t="shared" si="25"/>
        <v>346</v>
      </c>
      <c r="J64" s="80">
        <v>261</v>
      </c>
      <c r="K64" s="80">
        <v>3</v>
      </c>
      <c r="L64" s="80">
        <v>71</v>
      </c>
      <c r="M64" s="80">
        <v>8</v>
      </c>
      <c r="N64" s="80">
        <v>0</v>
      </c>
      <c r="O64" s="80">
        <v>0</v>
      </c>
      <c r="P64" s="37">
        <v>3</v>
      </c>
      <c r="Q64" s="81">
        <v>120</v>
      </c>
      <c r="R64" s="37">
        <f t="shared" si="26"/>
        <v>202</v>
      </c>
      <c r="S64" s="162">
        <f t="shared" si="27"/>
        <v>76.30057803468208</v>
      </c>
      <c r="T64" s="39">
        <f t="shared" si="2"/>
        <v>475</v>
      </c>
    </row>
    <row r="65" spans="1:20" ht="17.25" customHeight="1">
      <c r="A65" s="78">
        <v>7</v>
      </c>
      <c r="B65" s="137" t="s">
        <v>155</v>
      </c>
      <c r="C65" s="37">
        <f t="shared" si="28"/>
        <v>231</v>
      </c>
      <c r="D65" s="37">
        <v>60</v>
      </c>
      <c r="E65" s="37">
        <v>171</v>
      </c>
      <c r="F65" s="80">
        <v>6</v>
      </c>
      <c r="G65" s="80"/>
      <c r="H65" s="37">
        <f t="shared" si="24"/>
        <v>225</v>
      </c>
      <c r="I65" s="37">
        <f t="shared" si="25"/>
        <v>188</v>
      </c>
      <c r="J65" s="80">
        <v>146</v>
      </c>
      <c r="K65" s="80">
        <v>2</v>
      </c>
      <c r="L65" s="80">
        <v>33</v>
      </c>
      <c r="M65" s="80">
        <v>1</v>
      </c>
      <c r="N65" s="80">
        <v>0</v>
      </c>
      <c r="O65" s="80">
        <v>0</v>
      </c>
      <c r="P65" s="37">
        <v>6</v>
      </c>
      <c r="Q65" s="81">
        <v>37</v>
      </c>
      <c r="R65" s="37">
        <f t="shared" si="26"/>
        <v>77</v>
      </c>
      <c r="S65" s="162">
        <f t="shared" si="27"/>
        <v>78.72340425531915</v>
      </c>
      <c r="T65" s="39">
        <f t="shared" si="2"/>
        <v>231</v>
      </c>
    </row>
    <row r="66" spans="1:20" ht="17.25" customHeight="1">
      <c r="A66" s="78">
        <v>8</v>
      </c>
      <c r="B66" s="137" t="s">
        <v>165</v>
      </c>
      <c r="C66" s="37">
        <f t="shared" si="28"/>
        <v>62</v>
      </c>
      <c r="D66" s="37">
        <v>1</v>
      </c>
      <c r="E66" s="80">
        <v>61</v>
      </c>
      <c r="F66" s="80">
        <v>0</v>
      </c>
      <c r="G66" s="80">
        <v>0</v>
      </c>
      <c r="H66" s="37">
        <f t="shared" si="24"/>
        <v>62</v>
      </c>
      <c r="I66" s="37">
        <f t="shared" si="25"/>
        <v>61</v>
      </c>
      <c r="J66" s="80">
        <v>61</v>
      </c>
      <c r="K66" s="80">
        <v>0</v>
      </c>
      <c r="L66" s="80">
        <v>0</v>
      </c>
      <c r="M66" s="80">
        <v>0</v>
      </c>
      <c r="N66" s="80">
        <v>0</v>
      </c>
      <c r="O66" s="80">
        <v>0</v>
      </c>
      <c r="P66" s="37">
        <v>0</v>
      </c>
      <c r="Q66" s="81">
        <v>1</v>
      </c>
      <c r="R66" s="37">
        <f t="shared" si="26"/>
        <v>1</v>
      </c>
      <c r="S66" s="162">
        <f t="shared" si="27"/>
        <v>100</v>
      </c>
      <c r="T66" s="39">
        <f t="shared" si="2"/>
        <v>62</v>
      </c>
    </row>
    <row r="67" spans="1:20" ht="17.25" customHeight="1">
      <c r="A67" s="78"/>
      <c r="B67" s="82"/>
      <c r="C67" s="37">
        <f t="shared" si="28"/>
        <v>0</v>
      </c>
      <c r="D67" s="37"/>
      <c r="E67" s="80"/>
      <c r="F67" s="80"/>
      <c r="G67" s="80"/>
      <c r="H67" s="37">
        <f t="shared" si="24"/>
        <v>0</v>
      </c>
      <c r="I67" s="37">
        <f t="shared" si="25"/>
        <v>0</v>
      </c>
      <c r="J67" s="80"/>
      <c r="K67" s="80"/>
      <c r="L67" s="80"/>
      <c r="M67" s="80"/>
      <c r="N67" s="80"/>
      <c r="O67" s="80"/>
      <c r="P67" s="37"/>
      <c r="Q67" s="81"/>
      <c r="R67" s="37">
        <f t="shared" si="26"/>
        <v>0</v>
      </c>
      <c r="S67" s="162"/>
      <c r="T67" s="39">
        <f t="shared" si="2"/>
        <v>0</v>
      </c>
    </row>
    <row r="68" spans="1:28" s="125" customFormat="1" ht="17.25" customHeight="1">
      <c r="A68" s="175" t="s">
        <v>100</v>
      </c>
      <c r="B68" s="176" t="s">
        <v>101</v>
      </c>
      <c r="C68" s="97">
        <f>SUM(C69:C78)</f>
        <v>3342</v>
      </c>
      <c r="D68" s="97">
        <f>SUM(D69:D78)</f>
        <v>1141</v>
      </c>
      <c r="E68" s="97">
        <f>SUM(E69:E78)</f>
        <v>2201</v>
      </c>
      <c r="F68" s="97">
        <f>SUM(F69:F78)</f>
        <v>26</v>
      </c>
      <c r="G68" s="97">
        <f>SUM(G69:G78)</f>
        <v>0</v>
      </c>
      <c r="H68" s="97">
        <f>SUM(J68:Q68)</f>
        <v>3316</v>
      </c>
      <c r="I68" s="97">
        <f>SUM(J68:P68)</f>
        <v>2354</v>
      </c>
      <c r="J68" s="97">
        <f aca="true" t="shared" si="29" ref="J68:Q68">SUM(J69:J78)</f>
        <v>1881</v>
      </c>
      <c r="K68" s="97">
        <f t="shared" si="29"/>
        <v>86</v>
      </c>
      <c r="L68" s="97">
        <f t="shared" si="29"/>
        <v>385</v>
      </c>
      <c r="M68" s="97">
        <f t="shared" si="29"/>
        <v>2</v>
      </c>
      <c r="N68" s="97">
        <f t="shared" si="29"/>
        <v>0</v>
      </c>
      <c r="O68" s="97">
        <f t="shared" si="29"/>
        <v>0</v>
      </c>
      <c r="P68" s="97">
        <f t="shared" si="29"/>
        <v>0</v>
      </c>
      <c r="Q68" s="97">
        <f t="shared" si="29"/>
        <v>962</v>
      </c>
      <c r="R68" s="97">
        <f>SUM(L68:Q68)</f>
        <v>1349</v>
      </c>
      <c r="S68" s="172">
        <f>(J68+K68)/I68*100</f>
        <v>83.55989804587935</v>
      </c>
      <c r="T68" s="75">
        <f t="shared" si="2"/>
        <v>3342</v>
      </c>
      <c r="U68" s="123"/>
      <c r="V68" s="123"/>
      <c r="W68" s="123"/>
      <c r="X68" s="123"/>
      <c r="Y68" s="123"/>
      <c r="Z68" s="123"/>
      <c r="AA68" s="123"/>
      <c r="AB68" s="124"/>
    </row>
    <row r="69" spans="1:20" ht="17.25" customHeight="1">
      <c r="A69" s="78">
        <v>1</v>
      </c>
      <c r="B69" s="79" t="s">
        <v>130</v>
      </c>
      <c r="C69" s="37">
        <f>SUM(D69:E69)</f>
        <v>529</v>
      </c>
      <c r="D69" s="37">
        <v>205</v>
      </c>
      <c r="E69" s="80">
        <v>324</v>
      </c>
      <c r="F69" s="80">
        <v>5</v>
      </c>
      <c r="G69" s="80">
        <v>0</v>
      </c>
      <c r="H69" s="37">
        <f aca="true" t="shared" si="30" ref="H69:H78">SUM(J69:Q69)</f>
        <v>524</v>
      </c>
      <c r="I69" s="37">
        <f aca="true" t="shared" si="31" ref="I69:I78">SUM(J69:P69)</f>
        <v>370</v>
      </c>
      <c r="J69" s="80">
        <v>255</v>
      </c>
      <c r="K69" s="80">
        <v>12</v>
      </c>
      <c r="L69" s="80">
        <v>103</v>
      </c>
      <c r="M69" s="80">
        <v>0</v>
      </c>
      <c r="N69" s="80">
        <v>0</v>
      </c>
      <c r="O69" s="80">
        <v>0</v>
      </c>
      <c r="P69" s="37">
        <v>0</v>
      </c>
      <c r="Q69" s="81">
        <v>154</v>
      </c>
      <c r="R69" s="37">
        <f aca="true" t="shared" si="32" ref="R69:R78">SUM(L69:Q69)</f>
        <v>257</v>
      </c>
      <c r="S69" s="162">
        <f aca="true" t="shared" si="33" ref="S69:S77">(J69+K69)/I69*100</f>
        <v>72.16216216216216</v>
      </c>
      <c r="T69" s="39">
        <f t="shared" si="2"/>
        <v>529</v>
      </c>
    </row>
    <row r="70" spans="1:20" ht="17.25" customHeight="1">
      <c r="A70" s="78">
        <v>2</v>
      </c>
      <c r="B70" s="79" t="s">
        <v>131</v>
      </c>
      <c r="C70" s="37">
        <f aca="true" t="shared" si="34" ref="C70:C78">SUM(D70:E70)</f>
        <v>401</v>
      </c>
      <c r="D70" s="37">
        <v>125</v>
      </c>
      <c r="E70" s="80">
        <v>276</v>
      </c>
      <c r="F70" s="80">
        <v>6</v>
      </c>
      <c r="G70" s="80">
        <v>0</v>
      </c>
      <c r="H70" s="37">
        <f t="shared" si="30"/>
        <v>395</v>
      </c>
      <c r="I70" s="37">
        <f t="shared" si="31"/>
        <v>282</v>
      </c>
      <c r="J70" s="80">
        <v>232</v>
      </c>
      <c r="K70" s="80">
        <v>5</v>
      </c>
      <c r="L70" s="80">
        <v>45</v>
      </c>
      <c r="M70" s="80">
        <v>0</v>
      </c>
      <c r="N70" s="80">
        <v>0</v>
      </c>
      <c r="O70" s="80">
        <v>0</v>
      </c>
      <c r="P70" s="37">
        <v>0</v>
      </c>
      <c r="Q70" s="81">
        <v>113</v>
      </c>
      <c r="R70" s="37">
        <f t="shared" si="32"/>
        <v>158</v>
      </c>
      <c r="S70" s="162">
        <f t="shared" si="33"/>
        <v>84.04255319148936</v>
      </c>
      <c r="T70" s="39">
        <f aca="true" t="shared" si="35" ref="T70:T118">SUM(F70:H70)</f>
        <v>401</v>
      </c>
    </row>
    <row r="71" spans="1:20" ht="17.25" customHeight="1">
      <c r="A71" s="78">
        <v>3</v>
      </c>
      <c r="B71" s="79" t="s">
        <v>132</v>
      </c>
      <c r="C71" s="37">
        <f t="shared" si="34"/>
        <v>417</v>
      </c>
      <c r="D71" s="37">
        <v>105</v>
      </c>
      <c r="E71" s="80">
        <v>312</v>
      </c>
      <c r="F71" s="80">
        <v>2</v>
      </c>
      <c r="G71" s="80">
        <v>0</v>
      </c>
      <c r="H71" s="37">
        <f t="shared" si="30"/>
        <v>415</v>
      </c>
      <c r="I71" s="37">
        <f t="shared" si="31"/>
        <v>335</v>
      </c>
      <c r="J71" s="80">
        <v>292</v>
      </c>
      <c r="K71" s="80">
        <v>12</v>
      </c>
      <c r="L71" s="80">
        <v>31</v>
      </c>
      <c r="M71" s="80">
        <v>0</v>
      </c>
      <c r="N71" s="80">
        <v>0</v>
      </c>
      <c r="O71" s="80">
        <v>0</v>
      </c>
      <c r="P71" s="37">
        <v>0</v>
      </c>
      <c r="Q71" s="81">
        <v>80</v>
      </c>
      <c r="R71" s="37">
        <f t="shared" si="32"/>
        <v>111</v>
      </c>
      <c r="S71" s="162">
        <f t="shared" si="33"/>
        <v>90.74626865671642</v>
      </c>
      <c r="T71" s="39">
        <f t="shared" si="35"/>
        <v>417</v>
      </c>
    </row>
    <row r="72" spans="1:20" ht="17.25" customHeight="1">
      <c r="A72" s="78">
        <v>4</v>
      </c>
      <c r="B72" s="79" t="s">
        <v>133</v>
      </c>
      <c r="C72" s="37">
        <f>SUM(D72:E72)</f>
        <v>406</v>
      </c>
      <c r="D72" s="37">
        <v>168</v>
      </c>
      <c r="E72" s="80">
        <v>238</v>
      </c>
      <c r="F72" s="80">
        <v>5</v>
      </c>
      <c r="G72" s="80">
        <v>0</v>
      </c>
      <c r="H72" s="37">
        <f>SUM(J72:Q72)</f>
        <v>401</v>
      </c>
      <c r="I72" s="37">
        <f>SUM(J72:P72)</f>
        <v>273</v>
      </c>
      <c r="J72" s="80">
        <v>219</v>
      </c>
      <c r="K72" s="80">
        <v>11</v>
      </c>
      <c r="L72" s="80">
        <v>43</v>
      </c>
      <c r="M72" s="80">
        <v>0</v>
      </c>
      <c r="N72" s="80">
        <v>0</v>
      </c>
      <c r="O72" s="80">
        <v>0</v>
      </c>
      <c r="P72" s="37">
        <v>0</v>
      </c>
      <c r="Q72" s="81">
        <v>128</v>
      </c>
      <c r="R72" s="37">
        <f>SUM(L72:Q72)</f>
        <v>171</v>
      </c>
      <c r="S72" s="162">
        <f>(J72+K72)/I72*100</f>
        <v>84.24908424908425</v>
      </c>
      <c r="T72" s="39">
        <f>SUM(F72:H72)</f>
        <v>406</v>
      </c>
    </row>
    <row r="73" spans="1:20" ht="17.25" customHeight="1">
      <c r="A73" s="78">
        <v>5</v>
      </c>
      <c r="B73" s="79" t="s">
        <v>134</v>
      </c>
      <c r="C73" s="37">
        <f>SUM(D73:E73)</f>
        <v>501</v>
      </c>
      <c r="D73" s="37">
        <v>210</v>
      </c>
      <c r="E73" s="80">
        <v>291</v>
      </c>
      <c r="F73" s="80">
        <v>5</v>
      </c>
      <c r="G73" s="80">
        <v>0</v>
      </c>
      <c r="H73" s="37">
        <f>SUM(J73:Q73)</f>
        <v>496</v>
      </c>
      <c r="I73" s="37">
        <f>SUM(J73:P73)</f>
        <v>318</v>
      </c>
      <c r="J73" s="80">
        <v>272</v>
      </c>
      <c r="K73" s="80">
        <v>6</v>
      </c>
      <c r="L73" s="80">
        <v>40</v>
      </c>
      <c r="M73" s="80">
        <v>0</v>
      </c>
      <c r="N73" s="80">
        <v>0</v>
      </c>
      <c r="O73" s="80">
        <v>0</v>
      </c>
      <c r="P73" s="37">
        <v>0</v>
      </c>
      <c r="Q73" s="81">
        <v>178</v>
      </c>
      <c r="R73" s="37">
        <f>SUM(L73:Q73)</f>
        <v>218</v>
      </c>
      <c r="S73" s="162">
        <f>(J73+K73)/I73*100</f>
        <v>87.42138364779875</v>
      </c>
      <c r="T73" s="39">
        <f>SUM(F73:H73)</f>
        <v>501</v>
      </c>
    </row>
    <row r="74" spans="1:20" ht="17.25" customHeight="1">
      <c r="A74" s="78">
        <v>6</v>
      </c>
      <c r="B74" s="79" t="s">
        <v>135</v>
      </c>
      <c r="C74" s="37">
        <f t="shared" si="34"/>
        <v>450</v>
      </c>
      <c r="D74" s="37">
        <v>131</v>
      </c>
      <c r="E74" s="80">
        <v>319</v>
      </c>
      <c r="F74" s="80">
        <v>2</v>
      </c>
      <c r="G74" s="80">
        <v>0</v>
      </c>
      <c r="H74" s="37">
        <f t="shared" si="30"/>
        <v>448</v>
      </c>
      <c r="I74" s="37">
        <f t="shared" si="31"/>
        <v>352</v>
      </c>
      <c r="J74" s="80">
        <v>277</v>
      </c>
      <c r="K74" s="80">
        <v>17</v>
      </c>
      <c r="L74" s="80">
        <v>56</v>
      </c>
      <c r="M74" s="80">
        <v>2</v>
      </c>
      <c r="N74" s="80">
        <v>0</v>
      </c>
      <c r="O74" s="80">
        <v>0</v>
      </c>
      <c r="P74" s="37">
        <v>0</v>
      </c>
      <c r="Q74" s="81">
        <v>96</v>
      </c>
      <c r="R74" s="37">
        <f t="shared" si="32"/>
        <v>154</v>
      </c>
      <c r="S74" s="162">
        <f t="shared" si="33"/>
        <v>83.52272727272727</v>
      </c>
      <c r="T74" s="39">
        <f t="shared" si="35"/>
        <v>450</v>
      </c>
    </row>
    <row r="75" spans="1:20" ht="17.25" customHeight="1">
      <c r="A75" s="78">
        <v>7</v>
      </c>
      <c r="B75" s="79" t="s">
        <v>148</v>
      </c>
      <c r="C75" s="37">
        <f t="shared" si="34"/>
        <v>8</v>
      </c>
      <c r="D75" s="37">
        <v>0</v>
      </c>
      <c r="E75" s="80">
        <v>8</v>
      </c>
      <c r="F75" s="80">
        <v>0</v>
      </c>
      <c r="G75" s="80">
        <v>0</v>
      </c>
      <c r="H75" s="37">
        <f t="shared" si="30"/>
        <v>8</v>
      </c>
      <c r="I75" s="37">
        <f t="shared" si="31"/>
        <v>8</v>
      </c>
      <c r="J75" s="80">
        <v>8</v>
      </c>
      <c r="K75" s="80">
        <v>0</v>
      </c>
      <c r="L75" s="80">
        <v>0</v>
      </c>
      <c r="M75" s="80">
        <v>0</v>
      </c>
      <c r="N75" s="80">
        <v>0</v>
      </c>
      <c r="O75" s="80">
        <v>0</v>
      </c>
      <c r="P75" s="37">
        <v>0</v>
      </c>
      <c r="Q75" s="81">
        <v>0</v>
      </c>
      <c r="R75" s="37">
        <f t="shared" si="32"/>
        <v>0</v>
      </c>
      <c r="S75" s="162">
        <f t="shared" si="33"/>
        <v>100</v>
      </c>
      <c r="T75" s="39">
        <f t="shared" si="35"/>
        <v>8</v>
      </c>
    </row>
    <row r="76" spans="1:20" ht="17.25" customHeight="1">
      <c r="A76" s="78">
        <v>8</v>
      </c>
      <c r="B76" s="79" t="s">
        <v>190</v>
      </c>
      <c r="C76" s="37">
        <f t="shared" si="34"/>
        <v>312</v>
      </c>
      <c r="D76" s="37">
        <v>100</v>
      </c>
      <c r="E76" s="80">
        <v>212</v>
      </c>
      <c r="F76" s="80">
        <v>0</v>
      </c>
      <c r="G76" s="80">
        <v>0</v>
      </c>
      <c r="H76" s="37">
        <f t="shared" si="30"/>
        <v>312</v>
      </c>
      <c r="I76" s="37">
        <f t="shared" si="31"/>
        <v>219</v>
      </c>
      <c r="J76" s="80">
        <v>164</v>
      </c>
      <c r="K76" s="80">
        <v>13</v>
      </c>
      <c r="L76" s="80">
        <v>42</v>
      </c>
      <c r="M76" s="80">
        <v>0</v>
      </c>
      <c r="N76" s="80">
        <v>0</v>
      </c>
      <c r="O76" s="80">
        <v>0</v>
      </c>
      <c r="P76" s="37">
        <v>0</v>
      </c>
      <c r="Q76" s="81">
        <v>93</v>
      </c>
      <c r="R76" s="37">
        <f t="shared" si="32"/>
        <v>135</v>
      </c>
      <c r="S76" s="162">
        <f t="shared" si="33"/>
        <v>80.82191780821918</v>
      </c>
      <c r="T76" s="39">
        <f t="shared" si="35"/>
        <v>312</v>
      </c>
    </row>
    <row r="77" spans="1:20" ht="17.25" customHeight="1">
      <c r="A77" s="78">
        <v>9</v>
      </c>
      <c r="B77" s="79" t="s">
        <v>191</v>
      </c>
      <c r="C77" s="37">
        <f t="shared" si="34"/>
        <v>318</v>
      </c>
      <c r="D77" s="37">
        <v>97</v>
      </c>
      <c r="E77" s="80">
        <v>221</v>
      </c>
      <c r="F77" s="80">
        <v>1</v>
      </c>
      <c r="G77" s="80"/>
      <c r="H77" s="37">
        <f t="shared" si="30"/>
        <v>317</v>
      </c>
      <c r="I77" s="37">
        <f t="shared" si="31"/>
        <v>197</v>
      </c>
      <c r="J77" s="80">
        <v>162</v>
      </c>
      <c r="K77" s="80">
        <v>10</v>
      </c>
      <c r="L77" s="80">
        <v>25</v>
      </c>
      <c r="M77" s="80">
        <v>0</v>
      </c>
      <c r="N77" s="80">
        <v>0</v>
      </c>
      <c r="O77" s="80">
        <v>0</v>
      </c>
      <c r="P77" s="37">
        <v>0</v>
      </c>
      <c r="Q77" s="81">
        <v>120</v>
      </c>
      <c r="R77" s="37">
        <f t="shared" si="32"/>
        <v>145</v>
      </c>
      <c r="S77" s="162">
        <f t="shared" si="33"/>
        <v>87.30964467005076</v>
      </c>
      <c r="T77" s="39">
        <f t="shared" si="35"/>
        <v>318</v>
      </c>
    </row>
    <row r="78" spans="1:20" ht="17.25" customHeight="1">
      <c r="A78" s="78"/>
      <c r="B78" s="82"/>
      <c r="C78" s="37">
        <f t="shared" si="34"/>
        <v>0</v>
      </c>
      <c r="D78" s="37"/>
      <c r="E78" s="80"/>
      <c r="F78" s="80"/>
      <c r="G78" s="80"/>
      <c r="H78" s="37">
        <f t="shared" si="30"/>
        <v>0</v>
      </c>
      <c r="I78" s="37">
        <f t="shared" si="31"/>
        <v>0</v>
      </c>
      <c r="J78" s="80"/>
      <c r="K78" s="80"/>
      <c r="L78" s="80"/>
      <c r="M78" s="80"/>
      <c r="N78" s="80"/>
      <c r="O78" s="80"/>
      <c r="P78" s="37"/>
      <c r="Q78" s="81"/>
      <c r="R78" s="37">
        <f t="shared" si="32"/>
        <v>0</v>
      </c>
      <c r="S78" s="162"/>
      <c r="T78" s="39">
        <f t="shared" si="35"/>
        <v>0</v>
      </c>
    </row>
    <row r="79" spans="1:28" s="125" customFormat="1" ht="17.25" customHeight="1">
      <c r="A79" s="175" t="s">
        <v>102</v>
      </c>
      <c r="B79" s="176" t="s">
        <v>103</v>
      </c>
      <c r="C79" s="97">
        <f>SUM(C80:C86)</f>
        <v>2140</v>
      </c>
      <c r="D79" s="97">
        <f>SUM(D80:D86)</f>
        <v>475</v>
      </c>
      <c r="E79" s="97">
        <f>SUM(E80:E86)</f>
        <v>1665</v>
      </c>
      <c r="F79" s="97">
        <f>SUM(F80:F86)</f>
        <v>17</v>
      </c>
      <c r="G79" s="97">
        <f>SUM(G80:G86)</f>
        <v>0</v>
      </c>
      <c r="H79" s="97">
        <f>SUM(J79:Q79)</f>
        <v>2123</v>
      </c>
      <c r="I79" s="97">
        <f>SUM(J79:P79)</f>
        <v>1544</v>
      </c>
      <c r="J79" s="97">
        <f aca="true" t="shared" si="36" ref="J79:Q79">SUM(J80:J86)</f>
        <v>1350</v>
      </c>
      <c r="K79" s="97">
        <f t="shared" si="36"/>
        <v>27</v>
      </c>
      <c r="L79" s="97">
        <f t="shared" si="36"/>
        <v>165</v>
      </c>
      <c r="M79" s="97">
        <f t="shared" si="36"/>
        <v>2</v>
      </c>
      <c r="N79" s="97">
        <f t="shared" si="36"/>
        <v>0</v>
      </c>
      <c r="O79" s="97">
        <f t="shared" si="36"/>
        <v>0</v>
      </c>
      <c r="P79" s="97">
        <f t="shared" si="36"/>
        <v>0</v>
      </c>
      <c r="Q79" s="97">
        <f t="shared" si="36"/>
        <v>579</v>
      </c>
      <c r="R79" s="97">
        <f>SUM(L79:Q79)</f>
        <v>746</v>
      </c>
      <c r="S79" s="172">
        <f aca="true" t="shared" si="37" ref="S79:S85">(J79+K79)/I79*100</f>
        <v>89.18393782383419</v>
      </c>
      <c r="T79" s="75">
        <f t="shared" si="35"/>
        <v>2140</v>
      </c>
      <c r="U79" s="123"/>
      <c r="V79" s="123"/>
      <c r="W79" s="123"/>
      <c r="X79" s="123"/>
      <c r="Y79" s="123"/>
      <c r="Z79" s="123"/>
      <c r="AA79" s="123"/>
      <c r="AB79" s="124"/>
    </row>
    <row r="80" spans="1:20" ht="17.25" customHeight="1">
      <c r="A80" s="78">
        <v>1</v>
      </c>
      <c r="B80" s="82" t="s">
        <v>129</v>
      </c>
      <c r="C80" s="37">
        <f aca="true" t="shared" si="38" ref="C80:C86">SUM(D80:E80)</f>
        <v>335</v>
      </c>
      <c r="D80" s="37">
        <v>61</v>
      </c>
      <c r="E80" s="80">
        <v>274</v>
      </c>
      <c r="F80" s="80">
        <v>1</v>
      </c>
      <c r="G80" s="80">
        <v>0</v>
      </c>
      <c r="H80" s="37">
        <f aca="true" t="shared" si="39" ref="H80:H86">SUM(J80:Q80)</f>
        <v>334</v>
      </c>
      <c r="I80" s="37">
        <f aca="true" t="shared" si="40" ref="I80:I86">SUM(J80:P80)</f>
        <v>262</v>
      </c>
      <c r="J80" s="80">
        <v>237</v>
      </c>
      <c r="K80" s="80">
        <v>1</v>
      </c>
      <c r="L80" s="80">
        <v>24</v>
      </c>
      <c r="M80" s="80">
        <v>0</v>
      </c>
      <c r="N80" s="80">
        <v>0</v>
      </c>
      <c r="O80" s="80">
        <v>0</v>
      </c>
      <c r="P80" s="37"/>
      <c r="Q80" s="81">
        <v>72</v>
      </c>
      <c r="R80" s="37">
        <f aca="true" t="shared" si="41" ref="R80:R86">SUM(L80:Q80)</f>
        <v>96</v>
      </c>
      <c r="S80" s="172">
        <f t="shared" si="37"/>
        <v>90.83969465648855</v>
      </c>
      <c r="T80" s="39">
        <f t="shared" si="35"/>
        <v>335</v>
      </c>
    </row>
    <row r="81" spans="1:20" ht="17.25" customHeight="1">
      <c r="A81" s="78">
        <v>2</v>
      </c>
      <c r="B81" s="82" t="s">
        <v>126</v>
      </c>
      <c r="C81" s="37">
        <f t="shared" si="38"/>
        <v>802</v>
      </c>
      <c r="D81" s="37">
        <v>164</v>
      </c>
      <c r="E81" s="80">
        <v>638</v>
      </c>
      <c r="F81" s="80">
        <v>8</v>
      </c>
      <c r="G81" s="80">
        <v>0</v>
      </c>
      <c r="H81" s="37">
        <f t="shared" si="39"/>
        <v>794</v>
      </c>
      <c r="I81" s="37">
        <f t="shared" si="40"/>
        <v>571</v>
      </c>
      <c r="J81" s="80">
        <v>503</v>
      </c>
      <c r="K81" s="80">
        <v>8</v>
      </c>
      <c r="L81" s="80">
        <v>60</v>
      </c>
      <c r="M81" s="80"/>
      <c r="N81" s="80"/>
      <c r="O81" s="80"/>
      <c r="P81" s="37"/>
      <c r="Q81" s="81">
        <v>223</v>
      </c>
      <c r="R81" s="37">
        <f t="shared" si="41"/>
        <v>283</v>
      </c>
      <c r="S81" s="162">
        <f t="shared" si="37"/>
        <v>89.49211908931699</v>
      </c>
      <c r="T81" s="39">
        <f t="shared" si="35"/>
        <v>802</v>
      </c>
    </row>
    <row r="82" spans="1:20" ht="17.25" customHeight="1">
      <c r="A82" s="78">
        <v>3</v>
      </c>
      <c r="B82" s="82" t="s">
        <v>125</v>
      </c>
      <c r="C82" s="37">
        <f t="shared" si="38"/>
        <v>143</v>
      </c>
      <c r="D82" s="37">
        <v>48</v>
      </c>
      <c r="E82" s="80">
        <v>95</v>
      </c>
      <c r="F82" s="80">
        <v>0</v>
      </c>
      <c r="G82" s="80">
        <v>0</v>
      </c>
      <c r="H82" s="37">
        <f t="shared" si="39"/>
        <v>143</v>
      </c>
      <c r="I82" s="37">
        <f t="shared" si="40"/>
        <v>104</v>
      </c>
      <c r="J82" s="80">
        <v>89</v>
      </c>
      <c r="K82" s="80">
        <v>1</v>
      </c>
      <c r="L82" s="80">
        <v>12</v>
      </c>
      <c r="M82" s="80">
        <v>2</v>
      </c>
      <c r="N82" s="80"/>
      <c r="O82" s="80"/>
      <c r="P82" s="37"/>
      <c r="Q82" s="81">
        <v>39</v>
      </c>
      <c r="R82" s="37">
        <f t="shared" si="41"/>
        <v>53</v>
      </c>
      <c r="S82" s="162">
        <f t="shared" si="37"/>
        <v>86.53846153846155</v>
      </c>
      <c r="T82" s="39">
        <f t="shared" si="35"/>
        <v>143</v>
      </c>
    </row>
    <row r="83" spans="1:20" ht="17.25" customHeight="1">
      <c r="A83" s="78">
        <v>4</v>
      </c>
      <c r="B83" s="82" t="s">
        <v>128</v>
      </c>
      <c r="C83" s="37">
        <f t="shared" si="38"/>
        <v>374</v>
      </c>
      <c r="D83" s="37">
        <v>105</v>
      </c>
      <c r="E83" s="80">
        <v>269</v>
      </c>
      <c r="F83" s="80">
        <v>6</v>
      </c>
      <c r="G83" s="80">
        <v>0</v>
      </c>
      <c r="H83" s="37">
        <f t="shared" si="39"/>
        <v>368</v>
      </c>
      <c r="I83" s="37">
        <f t="shared" si="40"/>
        <v>253</v>
      </c>
      <c r="J83" s="80">
        <v>221</v>
      </c>
      <c r="K83" s="80">
        <v>13</v>
      </c>
      <c r="L83" s="80">
        <v>19</v>
      </c>
      <c r="M83" s="80"/>
      <c r="N83" s="80"/>
      <c r="O83" s="80"/>
      <c r="P83" s="37"/>
      <c r="Q83" s="81">
        <v>115</v>
      </c>
      <c r="R83" s="37">
        <f t="shared" si="41"/>
        <v>134</v>
      </c>
      <c r="S83" s="162">
        <f t="shared" si="37"/>
        <v>92.4901185770751</v>
      </c>
      <c r="T83" s="39">
        <f t="shared" si="35"/>
        <v>374</v>
      </c>
    </row>
    <row r="84" spans="1:20" ht="17.25" customHeight="1">
      <c r="A84" s="78" t="s">
        <v>40</v>
      </c>
      <c r="B84" s="82" t="s">
        <v>192</v>
      </c>
      <c r="C84" s="37">
        <f>SUM(D84:E84)</f>
        <v>170</v>
      </c>
      <c r="D84" s="37">
        <v>0</v>
      </c>
      <c r="E84" s="80">
        <v>170</v>
      </c>
      <c r="F84" s="80">
        <v>0</v>
      </c>
      <c r="G84" s="80">
        <v>0</v>
      </c>
      <c r="H84" s="37">
        <f>SUM(J84:Q84)</f>
        <v>170</v>
      </c>
      <c r="I84" s="37">
        <f>SUM(J84:P84)</f>
        <v>125</v>
      </c>
      <c r="J84" s="80">
        <v>97</v>
      </c>
      <c r="K84" s="80">
        <v>2</v>
      </c>
      <c r="L84" s="80">
        <v>26</v>
      </c>
      <c r="M84" s="80"/>
      <c r="N84" s="80"/>
      <c r="O84" s="80"/>
      <c r="P84" s="37"/>
      <c r="Q84" s="81">
        <v>45</v>
      </c>
      <c r="R84" s="37">
        <f>SUM(L84:Q84)</f>
        <v>71</v>
      </c>
      <c r="S84" s="162">
        <f t="shared" si="37"/>
        <v>79.2</v>
      </c>
      <c r="T84" s="39">
        <f>SUM(F84:H84)</f>
        <v>170</v>
      </c>
    </row>
    <row r="85" spans="1:20" ht="17.25" customHeight="1">
      <c r="A85" s="78">
        <v>6</v>
      </c>
      <c r="B85" s="82" t="s">
        <v>127</v>
      </c>
      <c r="C85" s="37">
        <f t="shared" si="38"/>
        <v>316</v>
      </c>
      <c r="D85" s="37">
        <v>97</v>
      </c>
      <c r="E85" s="80">
        <v>219</v>
      </c>
      <c r="F85" s="80">
        <v>2</v>
      </c>
      <c r="G85" s="80">
        <v>0</v>
      </c>
      <c r="H85" s="37">
        <f t="shared" si="39"/>
        <v>314</v>
      </c>
      <c r="I85" s="37">
        <f t="shared" si="40"/>
        <v>229</v>
      </c>
      <c r="J85" s="80">
        <v>203</v>
      </c>
      <c r="K85" s="80">
        <v>2</v>
      </c>
      <c r="L85" s="80">
        <v>24</v>
      </c>
      <c r="M85" s="80"/>
      <c r="N85" s="80"/>
      <c r="O85" s="80"/>
      <c r="P85" s="37"/>
      <c r="Q85" s="81">
        <v>85</v>
      </c>
      <c r="R85" s="37">
        <f t="shared" si="41"/>
        <v>109</v>
      </c>
      <c r="S85" s="162">
        <f t="shared" si="37"/>
        <v>89.51965065502183</v>
      </c>
      <c r="T85" s="39">
        <f t="shared" si="35"/>
        <v>316</v>
      </c>
    </row>
    <row r="86" spans="1:20" ht="17.25" customHeight="1">
      <c r="A86" s="78"/>
      <c r="B86" s="82"/>
      <c r="C86" s="37">
        <f t="shared" si="38"/>
        <v>0</v>
      </c>
      <c r="D86" s="37"/>
      <c r="E86" s="80"/>
      <c r="F86" s="80"/>
      <c r="G86" s="80"/>
      <c r="H86" s="37">
        <f t="shared" si="39"/>
        <v>0</v>
      </c>
      <c r="I86" s="37">
        <f t="shared" si="40"/>
        <v>0</v>
      </c>
      <c r="J86" s="80"/>
      <c r="K86" s="80"/>
      <c r="L86" s="80"/>
      <c r="M86" s="80"/>
      <c r="N86" s="80"/>
      <c r="O86" s="80"/>
      <c r="P86" s="37"/>
      <c r="Q86" s="81"/>
      <c r="R86" s="37">
        <f t="shared" si="41"/>
        <v>0</v>
      </c>
      <c r="S86" s="162"/>
      <c r="T86" s="39">
        <f t="shared" si="35"/>
        <v>0</v>
      </c>
    </row>
    <row r="87" spans="1:28" s="125" customFormat="1" ht="17.25" customHeight="1">
      <c r="A87" s="175" t="s">
        <v>104</v>
      </c>
      <c r="B87" s="176" t="s">
        <v>105</v>
      </c>
      <c r="C87" s="97">
        <f>SUM(C88:C94)</f>
        <v>2063</v>
      </c>
      <c r="D87" s="97">
        <f>SUM(D88:D94)</f>
        <v>560</v>
      </c>
      <c r="E87" s="97">
        <f>SUM(E88:E94)</f>
        <v>1503</v>
      </c>
      <c r="F87" s="97">
        <f>SUM(F88:F94)</f>
        <v>22</v>
      </c>
      <c r="G87" s="97">
        <f>SUM(G88:G94)</f>
        <v>0</v>
      </c>
      <c r="H87" s="97">
        <f>SUM(J87:Q87)</f>
        <v>2041</v>
      </c>
      <c r="I87" s="97">
        <f>SUM(J87:P87)</f>
        <v>1551</v>
      </c>
      <c r="J87" s="97">
        <f aca="true" t="shared" si="42" ref="J87:Q87">SUM(J88:J94)</f>
        <v>1272</v>
      </c>
      <c r="K87" s="97">
        <f t="shared" si="42"/>
        <v>49</v>
      </c>
      <c r="L87" s="97">
        <f t="shared" si="42"/>
        <v>219</v>
      </c>
      <c r="M87" s="97">
        <f t="shared" si="42"/>
        <v>9</v>
      </c>
      <c r="N87" s="97">
        <f t="shared" si="42"/>
        <v>2</v>
      </c>
      <c r="O87" s="97">
        <f t="shared" si="42"/>
        <v>0</v>
      </c>
      <c r="P87" s="97">
        <f t="shared" si="42"/>
        <v>0</v>
      </c>
      <c r="Q87" s="97">
        <f t="shared" si="42"/>
        <v>490</v>
      </c>
      <c r="R87" s="97">
        <f>SUM(L87:Q87)</f>
        <v>720</v>
      </c>
      <c r="S87" s="172">
        <f>(J87+K87)/I87*100</f>
        <v>85.17085751128303</v>
      </c>
      <c r="T87" s="75">
        <f t="shared" si="35"/>
        <v>2063</v>
      </c>
      <c r="U87" s="123"/>
      <c r="V87" s="123"/>
      <c r="W87" s="123"/>
      <c r="X87" s="123"/>
      <c r="Y87" s="123"/>
      <c r="Z87" s="123"/>
      <c r="AA87" s="123"/>
      <c r="AB87" s="124"/>
    </row>
    <row r="88" spans="1:20" ht="17.25" customHeight="1">
      <c r="A88" s="78">
        <v>1</v>
      </c>
      <c r="B88" s="82" t="s">
        <v>141</v>
      </c>
      <c r="C88" s="37">
        <f>SUM(D88:E88)</f>
        <v>24</v>
      </c>
      <c r="D88" s="37">
        <v>0</v>
      </c>
      <c r="E88" s="80">
        <v>24</v>
      </c>
      <c r="F88" s="80">
        <v>0</v>
      </c>
      <c r="G88" s="80">
        <v>0</v>
      </c>
      <c r="H88" s="37">
        <f aca="true" t="shared" si="43" ref="H88:H94">SUM(J88:Q88)</f>
        <v>24</v>
      </c>
      <c r="I88" s="37">
        <f aca="true" t="shared" si="44" ref="I88:I94">SUM(J88:P88)</f>
        <v>24</v>
      </c>
      <c r="J88" s="80">
        <v>24</v>
      </c>
      <c r="K88" s="80">
        <v>0</v>
      </c>
      <c r="L88" s="80">
        <v>0</v>
      </c>
      <c r="M88" s="80">
        <v>0</v>
      </c>
      <c r="N88" s="80">
        <v>0</v>
      </c>
      <c r="O88" s="80">
        <v>0</v>
      </c>
      <c r="P88" s="37">
        <v>0</v>
      </c>
      <c r="Q88" s="81">
        <v>0</v>
      </c>
      <c r="R88" s="37">
        <f aca="true" t="shared" si="45" ref="R88:R94">SUM(L88:Q88)</f>
        <v>0</v>
      </c>
      <c r="S88" s="162">
        <f aca="true" t="shared" si="46" ref="S88:S93">(J88+K88)/I88*100</f>
        <v>100</v>
      </c>
      <c r="T88" s="39">
        <f t="shared" si="35"/>
        <v>24</v>
      </c>
    </row>
    <row r="89" spans="1:20" ht="17.25" customHeight="1">
      <c r="A89" s="78">
        <v>2</v>
      </c>
      <c r="B89" s="82" t="s">
        <v>196</v>
      </c>
      <c r="C89" s="37">
        <f aca="true" t="shared" si="47" ref="C89:C94">SUM(D89:E89)</f>
        <v>478</v>
      </c>
      <c r="D89" s="37">
        <v>102</v>
      </c>
      <c r="E89" s="80">
        <v>376</v>
      </c>
      <c r="F89" s="80">
        <v>9</v>
      </c>
      <c r="G89" s="80">
        <v>0</v>
      </c>
      <c r="H89" s="37">
        <f t="shared" si="43"/>
        <v>469</v>
      </c>
      <c r="I89" s="37">
        <f t="shared" si="44"/>
        <v>361</v>
      </c>
      <c r="J89" s="80">
        <v>323</v>
      </c>
      <c r="K89" s="80">
        <v>4</v>
      </c>
      <c r="L89" s="80">
        <v>32</v>
      </c>
      <c r="M89" s="80">
        <v>1</v>
      </c>
      <c r="N89" s="80">
        <v>1</v>
      </c>
      <c r="O89" s="80">
        <v>0</v>
      </c>
      <c r="P89" s="37">
        <v>0</v>
      </c>
      <c r="Q89" s="81">
        <v>108</v>
      </c>
      <c r="R89" s="37">
        <f t="shared" si="45"/>
        <v>142</v>
      </c>
      <c r="S89" s="162">
        <f t="shared" si="46"/>
        <v>90.58171745152355</v>
      </c>
      <c r="T89" s="39">
        <f t="shared" si="35"/>
        <v>478</v>
      </c>
    </row>
    <row r="90" spans="1:20" ht="17.25" customHeight="1">
      <c r="A90" s="78">
        <v>3</v>
      </c>
      <c r="B90" s="82" t="s">
        <v>142</v>
      </c>
      <c r="C90" s="37">
        <f t="shared" si="47"/>
        <v>321</v>
      </c>
      <c r="D90" s="37">
        <v>119</v>
      </c>
      <c r="E90" s="80">
        <v>202</v>
      </c>
      <c r="F90" s="80">
        <v>2</v>
      </c>
      <c r="G90" s="80">
        <v>0</v>
      </c>
      <c r="H90" s="37">
        <f t="shared" si="43"/>
        <v>319</v>
      </c>
      <c r="I90" s="37">
        <f t="shared" si="44"/>
        <v>228</v>
      </c>
      <c r="J90" s="80">
        <v>183</v>
      </c>
      <c r="K90" s="80">
        <v>1</v>
      </c>
      <c r="L90" s="80">
        <v>44</v>
      </c>
      <c r="M90" s="80">
        <v>0</v>
      </c>
      <c r="N90" s="80">
        <v>0</v>
      </c>
      <c r="O90" s="80">
        <v>0</v>
      </c>
      <c r="P90" s="37">
        <v>0</v>
      </c>
      <c r="Q90" s="81">
        <v>91</v>
      </c>
      <c r="R90" s="37">
        <f t="shared" si="45"/>
        <v>135</v>
      </c>
      <c r="S90" s="162">
        <f t="shared" si="46"/>
        <v>80.7017543859649</v>
      </c>
      <c r="T90" s="39">
        <f t="shared" si="35"/>
        <v>321</v>
      </c>
    </row>
    <row r="91" spans="1:20" ht="17.25" customHeight="1">
      <c r="A91" s="78">
        <v>4</v>
      </c>
      <c r="B91" s="82" t="s">
        <v>143</v>
      </c>
      <c r="C91" s="37">
        <f t="shared" si="47"/>
        <v>408</v>
      </c>
      <c r="D91" s="37">
        <v>104</v>
      </c>
      <c r="E91" s="80">
        <v>304</v>
      </c>
      <c r="F91" s="80">
        <v>4</v>
      </c>
      <c r="G91" s="80">
        <v>0</v>
      </c>
      <c r="H91" s="37">
        <f t="shared" si="43"/>
        <v>404</v>
      </c>
      <c r="I91" s="37">
        <f t="shared" si="44"/>
        <v>306</v>
      </c>
      <c r="J91" s="80">
        <v>239</v>
      </c>
      <c r="K91" s="80">
        <v>18</v>
      </c>
      <c r="L91" s="80">
        <v>49</v>
      </c>
      <c r="M91" s="80">
        <v>0</v>
      </c>
      <c r="N91" s="80">
        <v>0</v>
      </c>
      <c r="O91" s="80">
        <v>0</v>
      </c>
      <c r="P91" s="37">
        <v>0</v>
      </c>
      <c r="Q91" s="81">
        <v>98</v>
      </c>
      <c r="R91" s="37">
        <f t="shared" si="45"/>
        <v>147</v>
      </c>
      <c r="S91" s="162">
        <f t="shared" si="46"/>
        <v>83.98692810457517</v>
      </c>
      <c r="T91" s="39">
        <f t="shared" si="35"/>
        <v>408</v>
      </c>
    </row>
    <row r="92" spans="1:20" ht="17.25" customHeight="1">
      <c r="A92" s="78">
        <v>5</v>
      </c>
      <c r="B92" s="82" t="s">
        <v>144</v>
      </c>
      <c r="C92" s="37">
        <f t="shared" si="47"/>
        <v>514</v>
      </c>
      <c r="D92" s="37">
        <v>128</v>
      </c>
      <c r="E92" s="80">
        <v>386</v>
      </c>
      <c r="F92" s="80">
        <v>7</v>
      </c>
      <c r="G92" s="80">
        <v>0</v>
      </c>
      <c r="H92" s="37">
        <f t="shared" si="43"/>
        <v>507</v>
      </c>
      <c r="I92" s="37">
        <f t="shared" si="44"/>
        <v>392</v>
      </c>
      <c r="J92" s="80">
        <v>309</v>
      </c>
      <c r="K92" s="80">
        <v>22</v>
      </c>
      <c r="L92" s="80">
        <v>54</v>
      </c>
      <c r="M92" s="80">
        <v>6</v>
      </c>
      <c r="N92" s="80">
        <v>1</v>
      </c>
      <c r="O92" s="80">
        <v>0</v>
      </c>
      <c r="P92" s="37">
        <v>0</v>
      </c>
      <c r="Q92" s="81">
        <v>115</v>
      </c>
      <c r="R92" s="37">
        <f t="shared" si="45"/>
        <v>176</v>
      </c>
      <c r="S92" s="162">
        <f t="shared" si="46"/>
        <v>84.43877551020408</v>
      </c>
      <c r="T92" s="39">
        <f t="shared" si="35"/>
        <v>514</v>
      </c>
    </row>
    <row r="93" spans="1:20" ht="17.25" customHeight="1">
      <c r="A93" s="78">
        <v>6</v>
      </c>
      <c r="B93" s="82" t="s">
        <v>193</v>
      </c>
      <c r="C93" s="37">
        <f t="shared" si="47"/>
        <v>318</v>
      </c>
      <c r="D93" s="37">
        <v>107</v>
      </c>
      <c r="E93" s="37">
        <v>211</v>
      </c>
      <c r="F93" s="80">
        <v>0</v>
      </c>
      <c r="G93" s="37">
        <f>1-1</f>
        <v>0</v>
      </c>
      <c r="H93" s="37">
        <f t="shared" si="43"/>
        <v>318</v>
      </c>
      <c r="I93" s="37">
        <f t="shared" si="44"/>
        <v>240</v>
      </c>
      <c r="J93" s="80">
        <v>194</v>
      </c>
      <c r="K93" s="80">
        <v>4</v>
      </c>
      <c r="L93" s="80">
        <v>40</v>
      </c>
      <c r="M93" s="80">
        <v>2</v>
      </c>
      <c r="N93" s="80">
        <v>0</v>
      </c>
      <c r="O93" s="80">
        <v>0</v>
      </c>
      <c r="P93" s="37">
        <v>0</v>
      </c>
      <c r="Q93" s="81">
        <v>78</v>
      </c>
      <c r="R93" s="37">
        <f t="shared" si="45"/>
        <v>120</v>
      </c>
      <c r="S93" s="162">
        <f t="shared" si="46"/>
        <v>82.5</v>
      </c>
      <c r="T93" s="39">
        <f t="shared" si="35"/>
        <v>318</v>
      </c>
    </row>
    <row r="94" spans="1:20" ht="17.25" customHeight="1">
      <c r="A94" s="78"/>
      <c r="B94" s="82"/>
      <c r="C94" s="37">
        <f t="shared" si="47"/>
        <v>0</v>
      </c>
      <c r="D94" s="37"/>
      <c r="E94" s="80"/>
      <c r="F94" s="80"/>
      <c r="G94" s="80"/>
      <c r="H94" s="37">
        <f t="shared" si="43"/>
        <v>0</v>
      </c>
      <c r="I94" s="37">
        <f t="shared" si="44"/>
        <v>0</v>
      </c>
      <c r="J94" s="80"/>
      <c r="K94" s="80"/>
      <c r="L94" s="80"/>
      <c r="M94" s="80"/>
      <c r="N94" s="80"/>
      <c r="O94" s="80"/>
      <c r="P94" s="37"/>
      <c r="Q94" s="81"/>
      <c r="R94" s="37">
        <f t="shared" si="45"/>
        <v>0</v>
      </c>
      <c r="S94" s="162"/>
      <c r="T94" s="39">
        <f t="shared" si="35"/>
        <v>0</v>
      </c>
    </row>
    <row r="95" spans="1:28" s="125" customFormat="1" ht="17.25" customHeight="1">
      <c r="A95" s="175" t="s">
        <v>106</v>
      </c>
      <c r="B95" s="176" t="s">
        <v>107</v>
      </c>
      <c r="C95" s="97">
        <f>SUM(C96:C101)</f>
        <v>2417</v>
      </c>
      <c r="D95" s="97">
        <f>SUM(D96:D101)</f>
        <v>484</v>
      </c>
      <c r="E95" s="97">
        <f>SUM(E96:E101)</f>
        <v>1933</v>
      </c>
      <c r="F95" s="97">
        <f>SUM(F96:F101)</f>
        <v>16</v>
      </c>
      <c r="G95" s="97">
        <f>SUM(G96:G101)</f>
        <v>0</v>
      </c>
      <c r="H95" s="97">
        <f>SUM(J95:Q95)</f>
        <v>2401</v>
      </c>
      <c r="I95" s="97">
        <f>SUM(J95:P95)</f>
        <v>2068</v>
      </c>
      <c r="J95" s="97">
        <f aca="true" t="shared" si="48" ref="J95:Q95">SUM(J96:J101)</f>
        <v>1756</v>
      </c>
      <c r="K95" s="97">
        <f t="shared" si="48"/>
        <v>31</v>
      </c>
      <c r="L95" s="97">
        <f t="shared" si="48"/>
        <v>260</v>
      </c>
      <c r="M95" s="97">
        <f t="shared" si="48"/>
        <v>21</v>
      </c>
      <c r="N95" s="97">
        <f t="shared" si="48"/>
        <v>0</v>
      </c>
      <c r="O95" s="97">
        <f t="shared" si="48"/>
        <v>0</v>
      </c>
      <c r="P95" s="97">
        <f t="shared" si="48"/>
        <v>0</v>
      </c>
      <c r="Q95" s="97">
        <f t="shared" si="48"/>
        <v>333</v>
      </c>
      <c r="R95" s="97">
        <f>SUM(L95:Q95)</f>
        <v>614</v>
      </c>
      <c r="S95" s="172">
        <f aca="true" t="shared" si="49" ref="S95:S100">(J95+K95)/I95*100</f>
        <v>86.41199226305609</v>
      </c>
      <c r="T95" s="75">
        <f t="shared" si="35"/>
        <v>2417</v>
      </c>
      <c r="U95" s="123"/>
      <c r="V95" s="123"/>
      <c r="W95" s="123"/>
      <c r="X95" s="123"/>
      <c r="Y95" s="123"/>
      <c r="Z95" s="123"/>
      <c r="AA95" s="123"/>
      <c r="AB95" s="124"/>
    </row>
    <row r="96" spans="1:20" ht="17.25" customHeight="1">
      <c r="A96" s="78">
        <v>1</v>
      </c>
      <c r="B96" s="82" t="s">
        <v>159</v>
      </c>
      <c r="C96" s="37">
        <f aca="true" t="shared" si="50" ref="C96:C101">SUM(D96:E96)</f>
        <v>231</v>
      </c>
      <c r="D96" s="37">
        <v>2</v>
      </c>
      <c r="E96" s="80">
        <v>229</v>
      </c>
      <c r="F96" s="80">
        <v>0</v>
      </c>
      <c r="G96" s="80"/>
      <c r="H96" s="37">
        <f aca="true" t="shared" si="51" ref="H96:H101">SUM(J96:Q96)</f>
        <v>231</v>
      </c>
      <c r="I96" s="37">
        <f aca="true" t="shared" si="52" ref="I96:I101">SUM(J96:P96)</f>
        <v>227</v>
      </c>
      <c r="J96" s="80">
        <v>223</v>
      </c>
      <c r="K96" s="80">
        <v>1</v>
      </c>
      <c r="L96" s="80">
        <v>3</v>
      </c>
      <c r="M96" s="80">
        <v>0</v>
      </c>
      <c r="N96" s="80">
        <v>0</v>
      </c>
      <c r="O96" s="80">
        <v>0</v>
      </c>
      <c r="P96" s="37">
        <v>0</v>
      </c>
      <c r="Q96" s="81">
        <v>4</v>
      </c>
      <c r="R96" s="37">
        <f aca="true" t="shared" si="53" ref="R96:R101">SUM(L96:Q96)</f>
        <v>7</v>
      </c>
      <c r="S96" s="162">
        <f t="shared" si="49"/>
        <v>98.6784140969163</v>
      </c>
      <c r="T96" s="39">
        <f t="shared" si="35"/>
        <v>231</v>
      </c>
    </row>
    <row r="97" spans="1:20" ht="17.25" customHeight="1">
      <c r="A97" s="78">
        <v>2</v>
      </c>
      <c r="B97" s="82" t="s">
        <v>160</v>
      </c>
      <c r="C97" s="37">
        <f t="shared" si="50"/>
        <v>572</v>
      </c>
      <c r="D97" s="37">
        <v>186</v>
      </c>
      <c r="E97" s="80">
        <v>386</v>
      </c>
      <c r="F97" s="80">
        <v>2</v>
      </c>
      <c r="G97" s="80"/>
      <c r="H97" s="37">
        <f t="shared" si="51"/>
        <v>570</v>
      </c>
      <c r="I97" s="37">
        <f t="shared" si="52"/>
        <v>469</v>
      </c>
      <c r="J97" s="80">
        <v>345</v>
      </c>
      <c r="K97" s="80">
        <v>13</v>
      </c>
      <c r="L97" s="80">
        <v>110</v>
      </c>
      <c r="M97" s="80">
        <v>1</v>
      </c>
      <c r="N97" s="80">
        <v>0</v>
      </c>
      <c r="O97" s="80">
        <v>0</v>
      </c>
      <c r="P97" s="37">
        <v>0</v>
      </c>
      <c r="Q97" s="81">
        <v>101</v>
      </c>
      <c r="R97" s="37">
        <f t="shared" si="53"/>
        <v>212</v>
      </c>
      <c r="S97" s="162">
        <f t="shared" si="49"/>
        <v>76.33262260127933</v>
      </c>
      <c r="T97" s="39">
        <f t="shared" si="35"/>
        <v>572</v>
      </c>
    </row>
    <row r="98" spans="1:20" ht="17.25" customHeight="1">
      <c r="A98" s="78">
        <v>3</v>
      </c>
      <c r="B98" s="82" t="s">
        <v>194</v>
      </c>
      <c r="C98" s="37">
        <f t="shared" si="50"/>
        <v>547</v>
      </c>
      <c r="D98" s="37">
        <v>104</v>
      </c>
      <c r="E98" s="80">
        <v>443</v>
      </c>
      <c r="F98" s="80">
        <v>6</v>
      </c>
      <c r="G98" s="80"/>
      <c r="H98" s="37">
        <f t="shared" si="51"/>
        <v>541</v>
      </c>
      <c r="I98" s="37">
        <f t="shared" si="52"/>
        <v>466</v>
      </c>
      <c r="J98" s="80">
        <v>393</v>
      </c>
      <c r="K98" s="80">
        <v>2</v>
      </c>
      <c r="L98" s="80">
        <v>66</v>
      </c>
      <c r="M98" s="80">
        <v>5</v>
      </c>
      <c r="N98" s="80">
        <v>0</v>
      </c>
      <c r="O98" s="80">
        <v>0</v>
      </c>
      <c r="P98" s="37">
        <v>0</v>
      </c>
      <c r="Q98" s="81">
        <v>75</v>
      </c>
      <c r="R98" s="37">
        <f t="shared" si="53"/>
        <v>146</v>
      </c>
      <c r="S98" s="162">
        <f t="shared" si="49"/>
        <v>84.76394849785407</v>
      </c>
      <c r="T98" s="39">
        <f t="shared" si="35"/>
        <v>547</v>
      </c>
    </row>
    <row r="99" spans="1:20" ht="17.25" customHeight="1">
      <c r="A99" s="78">
        <v>4</v>
      </c>
      <c r="B99" s="82" t="s">
        <v>161</v>
      </c>
      <c r="C99" s="37">
        <f t="shared" si="50"/>
        <v>481</v>
      </c>
      <c r="D99" s="37">
        <v>110</v>
      </c>
      <c r="E99" s="80">
        <v>371</v>
      </c>
      <c r="F99" s="80">
        <v>5</v>
      </c>
      <c r="G99" s="80"/>
      <c r="H99" s="37">
        <f t="shared" si="51"/>
        <v>476</v>
      </c>
      <c r="I99" s="37">
        <f t="shared" si="52"/>
        <v>390</v>
      </c>
      <c r="J99" s="80">
        <v>323</v>
      </c>
      <c r="K99" s="80">
        <v>12</v>
      </c>
      <c r="L99" s="80">
        <v>40</v>
      </c>
      <c r="M99" s="80">
        <v>15</v>
      </c>
      <c r="N99" s="80">
        <v>0</v>
      </c>
      <c r="O99" s="80">
        <v>0</v>
      </c>
      <c r="P99" s="37">
        <v>0</v>
      </c>
      <c r="Q99" s="81">
        <v>86</v>
      </c>
      <c r="R99" s="37">
        <f t="shared" si="53"/>
        <v>141</v>
      </c>
      <c r="S99" s="162">
        <f t="shared" si="49"/>
        <v>85.8974358974359</v>
      </c>
      <c r="T99" s="39">
        <f t="shared" si="35"/>
        <v>481</v>
      </c>
    </row>
    <row r="100" spans="1:20" ht="17.25" customHeight="1">
      <c r="A100" s="78">
        <v>5</v>
      </c>
      <c r="B100" s="82" t="s">
        <v>162</v>
      </c>
      <c r="C100" s="37">
        <f>SUM(D100:E100)</f>
        <v>586</v>
      </c>
      <c r="D100" s="37">
        <v>82</v>
      </c>
      <c r="E100" s="80">
        <v>504</v>
      </c>
      <c r="F100" s="80">
        <v>3</v>
      </c>
      <c r="G100" s="80"/>
      <c r="H100" s="37">
        <f>SUM(J100:Q100)</f>
        <v>583</v>
      </c>
      <c r="I100" s="37">
        <f>SUM(J100:P100)</f>
        <v>516</v>
      </c>
      <c r="J100" s="80">
        <v>472</v>
      </c>
      <c r="K100" s="80">
        <v>3</v>
      </c>
      <c r="L100" s="80">
        <v>41</v>
      </c>
      <c r="M100" s="80">
        <v>0</v>
      </c>
      <c r="N100" s="80">
        <v>0</v>
      </c>
      <c r="O100" s="80">
        <v>0</v>
      </c>
      <c r="P100" s="37">
        <v>0</v>
      </c>
      <c r="Q100" s="81">
        <v>67</v>
      </c>
      <c r="R100" s="37">
        <f>SUM(L100:Q100)</f>
        <v>108</v>
      </c>
      <c r="S100" s="162">
        <f t="shared" si="49"/>
        <v>92.05426356589147</v>
      </c>
      <c r="T100" s="39">
        <f>SUM(F100:H100)</f>
        <v>586</v>
      </c>
    </row>
    <row r="101" spans="1:20" ht="17.25" customHeight="1">
      <c r="A101" s="78"/>
      <c r="B101" s="82"/>
      <c r="C101" s="37">
        <f t="shared" si="50"/>
        <v>0</v>
      </c>
      <c r="D101" s="37"/>
      <c r="E101" s="80"/>
      <c r="F101" s="80"/>
      <c r="G101" s="80"/>
      <c r="H101" s="37">
        <f t="shared" si="51"/>
        <v>0</v>
      </c>
      <c r="I101" s="37">
        <f t="shared" si="52"/>
        <v>0</v>
      </c>
      <c r="J101" s="80"/>
      <c r="K101" s="80"/>
      <c r="L101" s="80"/>
      <c r="M101" s="80"/>
      <c r="N101" s="80"/>
      <c r="O101" s="80"/>
      <c r="P101" s="37"/>
      <c r="Q101" s="81"/>
      <c r="R101" s="37">
        <f t="shared" si="53"/>
        <v>0</v>
      </c>
      <c r="S101" s="162"/>
      <c r="T101" s="39">
        <f t="shared" si="35"/>
        <v>0</v>
      </c>
    </row>
    <row r="102" spans="1:28" s="125" customFormat="1" ht="17.25" customHeight="1">
      <c r="A102" s="175" t="s">
        <v>108</v>
      </c>
      <c r="B102" s="176" t="s">
        <v>109</v>
      </c>
      <c r="C102" s="97">
        <f>SUM(C103:C110)</f>
        <v>1687</v>
      </c>
      <c r="D102" s="97">
        <f>SUM(D103:D110)</f>
        <v>610</v>
      </c>
      <c r="E102" s="97">
        <f>SUM(E103:E110)</f>
        <v>1077</v>
      </c>
      <c r="F102" s="97">
        <f>SUM(F103:F110)</f>
        <v>15</v>
      </c>
      <c r="G102" s="97">
        <f>SUM(G103:G110)</f>
        <v>0</v>
      </c>
      <c r="H102" s="97">
        <f>SUM(J102:Q102)</f>
        <v>1672</v>
      </c>
      <c r="I102" s="97">
        <f>SUM(J102:P102)</f>
        <v>1005</v>
      </c>
      <c r="J102" s="97">
        <f aca="true" t="shared" si="54" ref="J102:Q102">SUM(J103:J110)</f>
        <v>810</v>
      </c>
      <c r="K102" s="97">
        <f t="shared" si="54"/>
        <v>32</v>
      </c>
      <c r="L102" s="97">
        <f t="shared" si="54"/>
        <v>163</v>
      </c>
      <c r="M102" s="97">
        <f t="shared" si="54"/>
        <v>0</v>
      </c>
      <c r="N102" s="97">
        <f t="shared" si="54"/>
        <v>0</v>
      </c>
      <c r="O102" s="97">
        <f t="shared" si="54"/>
        <v>0</v>
      </c>
      <c r="P102" s="97">
        <f t="shared" si="54"/>
        <v>0</v>
      </c>
      <c r="Q102" s="97">
        <f t="shared" si="54"/>
        <v>667</v>
      </c>
      <c r="R102" s="97">
        <f>SUM(L102:Q102)</f>
        <v>830</v>
      </c>
      <c r="S102" s="172">
        <f>(J102+K102)/I102*100</f>
        <v>83.78109452736318</v>
      </c>
      <c r="T102" s="75">
        <f t="shared" si="35"/>
        <v>1687</v>
      </c>
      <c r="U102" s="123"/>
      <c r="V102" s="123"/>
      <c r="W102" s="123"/>
      <c r="X102" s="123"/>
      <c r="Y102" s="123"/>
      <c r="Z102" s="123"/>
      <c r="AA102" s="123"/>
      <c r="AB102" s="124"/>
    </row>
    <row r="103" spans="1:20" ht="17.25" customHeight="1">
      <c r="A103" s="78">
        <v>1</v>
      </c>
      <c r="B103" s="79" t="s">
        <v>121</v>
      </c>
      <c r="C103" s="37">
        <f>SUM(D103:E103)</f>
        <v>1</v>
      </c>
      <c r="D103" s="37">
        <v>0</v>
      </c>
      <c r="E103" s="80">
        <v>1</v>
      </c>
      <c r="F103" s="80"/>
      <c r="G103" s="80"/>
      <c r="H103" s="37">
        <f aca="true" t="shared" si="55" ref="H103:H110">SUM(J103:Q103)</f>
        <v>1</v>
      </c>
      <c r="I103" s="37">
        <f aca="true" t="shared" si="56" ref="I103:I110">SUM(J103:P103)</f>
        <v>1</v>
      </c>
      <c r="J103" s="80">
        <v>1</v>
      </c>
      <c r="K103" s="80"/>
      <c r="L103" s="80">
        <v>0</v>
      </c>
      <c r="M103" s="80"/>
      <c r="N103" s="80"/>
      <c r="O103" s="80"/>
      <c r="P103" s="37"/>
      <c r="Q103" s="81">
        <v>0</v>
      </c>
      <c r="R103" s="37">
        <f aca="true" t="shared" si="57" ref="R103:R110">SUM(L103:Q103)</f>
        <v>0</v>
      </c>
      <c r="S103" s="162">
        <f aca="true" t="shared" si="58" ref="S103:S109">(J103+K103)/I103*100</f>
        <v>100</v>
      </c>
      <c r="T103" s="39">
        <f t="shared" si="35"/>
        <v>1</v>
      </c>
    </row>
    <row r="104" spans="1:20" ht="17.25" customHeight="1">
      <c r="A104" s="78">
        <v>2</v>
      </c>
      <c r="B104" s="136" t="s">
        <v>184</v>
      </c>
      <c r="C104" s="37">
        <f aca="true" t="shared" si="59" ref="C104:C110">SUM(D104:E104)</f>
        <v>262</v>
      </c>
      <c r="D104" s="37">
        <v>105</v>
      </c>
      <c r="E104" s="80">
        <v>157</v>
      </c>
      <c r="F104" s="80">
        <v>6</v>
      </c>
      <c r="G104" s="80"/>
      <c r="H104" s="37">
        <f t="shared" si="55"/>
        <v>256</v>
      </c>
      <c r="I104" s="37">
        <f t="shared" si="56"/>
        <v>157</v>
      </c>
      <c r="J104" s="80">
        <v>124</v>
      </c>
      <c r="K104" s="80">
        <v>5</v>
      </c>
      <c r="L104" s="80">
        <v>28</v>
      </c>
      <c r="M104" s="80"/>
      <c r="N104" s="80"/>
      <c r="O104" s="80"/>
      <c r="P104" s="37"/>
      <c r="Q104" s="81">
        <v>99</v>
      </c>
      <c r="R104" s="37">
        <f t="shared" si="57"/>
        <v>127</v>
      </c>
      <c r="S104" s="162">
        <f t="shared" si="58"/>
        <v>82.16560509554141</v>
      </c>
      <c r="T104" s="39">
        <f t="shared" si="35"/>
        <v>262</v>
      </c>
    </row>
    <row r="105" spans="1:20" ht="17.25" customHeight="1">
      <c r="A105" s="78">
        <v>3</v>
      </c>
      <c r="B105" s="79" t="s">
        <v>115</v>
      </c>
      <c r="C105" s="37">
        <f t="shared" si="59"/>
        <v>222</v>
      </c>
      <c r="D105" s="37">
        <v>79</v>
      </c>
      <c r="E105" s="80">
        <v>143</v>
      </c>
      <c r="F105" s="80">
        <v>2</v>
      </c>
      <c r="G105" s="80"/>
      <c r="H105" s="37">
        <f t="shared" si="55"/>
        <v>220</v>
      </c>
      <c r="I105" s="37">
        <f t="shared" si="56"/>
        <v>142</v>
      </c>
      <c r="J105" s="80">
        <v>114</v>
      </c>
      <c r="K105" s="80">
        <v>6</v>
      </c>
      <c r="L105" s="80">
        <v>22</v>
      </c>
      <c r="M105" s="80"/>
      <c r="N105" s="80"/>
      <c r="O105" s="80"/>
      <c r="P105" s="37"/>
      <c r="Q105" s="81">
        <v>78</v>
      </c>
      <c r="R105" s="37">
        <f t="shared" si="57"/>
        <v>100</v>
      </c>
      <c r="S105" s="162">
        <f t="shared" si="58"/>
        <v>84.50704225352112</v>
      </c>
      <c r="T105" s="39">
        <f t="shared" si="35"/>
        <v>222</v>
      </c>
    </row>
    <row r="106" spans="1:20" ht="17.25" customHeight="1">
      <c r="A106" s="78">
        <v>4</v>
      </c>
      <c r="B106" s="79" t="s">
        <v>122</v>
      </c>
      <c r="C106" s="37">
        <f t="shared" si="59"/>
        <v>178</v>
      </c>
      <c r="D106" s="37">
        <v>70</v>
      </c>
      <c r="E106" s="80">
        <v>108</v>
      </c>
      <c r="F106" s="80">
        <v>3</v>
      </c>
      <c r="G106" s="80"/>
      <c r="H106" s="37">
        <f t="shared" si="55"/>
        <v>175</v>
      </c>
      <c r="I106" s="37">
        <f t="shared" si="56"/>
        <v>112</v>
      </c>
      <c r="J106" s="80">
        <v>92</v>
      </c>
      <c r="K106" s="80">
        <v>2</v>
      </c>
      <c r="L106" s="80">
        <v>18</v>
      </c>
      <c r="M106" s="80"/>
      <c r="N106" s="80"/>
      <c r="O106" s="80"/>
      <c r="P106" s="37"/>
      <c r="Q106" s="81">
        <v>63</v>
      </c>
      <c r="R106" s="37">
        <f t="shared" si="57"/>
        <v>81</v>
      </c>
      <c r="S106" s="162">
        <f t="shared" si="58"/>
        <v>83.92857142857143</v>
      </c>
      <c r="T106" s="39">
        <f t="shared" si="35"/>
        <v>178</v>
      </c>
    </row>
    <row r="107" spans="1:20" ht="17.25" customHeight="1">
      <c r="A107" s="78">
        <v>5</v>
      </c>
      <c r="B107" s="79" t="s">
        <v>123</v>
      </c>
      <c r="C107" s="37">
        <f t="shared" si="59"/>
        <v>381</v>
      </c>
      <c r="D107" s="37">
        <v>121</v>
      </c>
      <c r="E107" s="80">
        <v>260</v>
      </c>
      <c r="F107" s="80">
        <v>1</v>
      </c>
      <c r="G107" s="80"/>
      <c r="H107" s="37">
        <f t="shared" si="55"/>
        <v>380</v>
      </c>
      <c r="I107" s="37">
        <f t="shared" si="56"/>
        <v>235</v>
      </c>
      <c r="J107" s="80">
        <v>197</v>
      </c>
      <c r="K107" s="80">
        <v>12</v>
      </c>
      <c r="L107" s="80">
        <v>26</v>
      </c>
      <c r="M107" s="80"/>
      <c r="N107" s="80"/>
      <c r="O107" s="80"/>
      <c r="P107" s="37"/>
      <c r="Q107" s="81">
        <v>145</v>
      </c>
      <c r="R107" s="37">
        <f t="shared" si="57"/>
        <v>171</v>
      </c>
      <c r="S107" s="162">
        <f t="shared" si="58"/>
        <v>88.93617021276596</v>
      </c>
      <c r="T107" s="39">
        <f t="shared" si="35"/>
        <v>381</v>
      </c>
    </row>
    <row r="108" spans="1:20" ht="17.25" customHeight="1">
      <c r="A108" s="78">
        <v>6</v>
      </c>
      <c r="B108" s="79" t="s">
        <v>140</v>
      </c>
      <c r="C108" s="37">
        <f t="shared" si="59"/>
        <v>299</v>
      </c>
      <c r="D108" s="37">
        <v>105</v>
      </c>
      <c r="E108" s="80">
        <v>194</v>
      </c>
      <c r="F108" s="80">
        <v>2</v>
      </c>
      <c r="G108" s="80"/>
      <c r="H108" s="37">
        <f>SUM(J108:Q108)</f>
        <v>297</v>
      </c>
      <c r="I108" s="37">
        <f>SUM(J108:P108)</f>
        <v>161</v>
      </c>
      <c r="J108" s="80">
        <v>135</v>
      </c>
      <c r="K108" s="80">
        <v>3</v>
      </c>
      <c r="L108" s="80">
        <v>23</v>
      </c>
      <c r="M108" s="80"/>
      <c r="N108" s="80"/>
      <c r="O108" s="80"/>
      <c r="P108" s="37"/>
      <c r="Q108" s="81">
        <v>136</v>
      </c>
      <c r="R108" s="37">
        <f>SUM(L108:Q108)</f>
        <v>159</v>
      </c>
      <c r="S108" s="162">
        <f>(J108+K108)/I108*100</f>
        <v>85.71428571428571</v>
      </c>
      <c r="T108" s="39">
        <f t="shared" si="35"/>
        <v>299</v>
      </c>
    </row>
    <row r="109" spans="1:20" ht="17.25" customHeight="1">
      <c r="A109" s="78">
        <v>7</v>
      </c>
      <c r="B109" s="79" t="s">
        <v>120</v>
      </c>
      <c r="C109" s="37">
        <f t="shared" si="59"/>
        <v>344</v>
      </c>
      <c r="D109" s="37">
        <v>130</v>
      </c>
      <c r="E109" s="80">
        <v>214</v>
      </c>
      <c r="F109" s="80">
        <v>1</v>
      </c>
      <c r="G109" s="80"/>
      <c r="H109" s="37">
        <f t="shared" si="55"/>
        <v>343</v>
      </c>
      <c r="I109" s="37">
        <f t="shared" si="56"/>
        <v>197</v>
      </c>
      <c r="J109" s="80">
        <v>147</v>
      </c>
      <c r="K109" s="80">
        <v>4</v>
      </c>
      <c r="L109" s="80">
        <v>46</v>
      </c>
      <c r="M109" s="80"/>
      <c r="N109" s="80"/>
      <c r="O109" s="80"/>
      <c r="P109" s="37"/>
      <c r="Q109" s="81">
        <v>146</v>
      </c>
      <c r="R109" s="37">
        <f t="shared" si="57"/>
        <v>192</v>
      </c>
      <c r="S109" s="162">
        <f t="shared" si="58"/>
        <v>76.6497461928934</v>
      </c>
      <c r="T109" s="39">
        <f t="shared" si="35"/>
        <v>344</v>
      </c>
    </row>
    <row r="110" spans="1:20" ht="17.25" customHeight="1">
      <c r="A110" s="78"/>
      <c r="B110" s="82"/>
      <c r="C110" s="37">
        <f t="shared" si="59"/>
        <v>0</v>
      </c>
      <c r="D110" s="37"/>
      <c r="E110" s="80"/>
      <c r="F110" s="80"/>
      <c r="G110" s="80"/>
      <c r="H110" s="37">
        <f t="shared" si="55"/>
        <v>0</v>
      </c>
      <c r="I110" s="37">
        <f t="shared" si="56"/>
        <v>0</v>
      </c>
      <c r="J110" s="80"/>
      <c r="K110" s="80"/>
      <c r="L110" s="80"/>
      <c r="M110" s="80"/>
      <c r="N110" s="80"/>
      <c r="O110" s="80"/>
      <c r="P110" s="37"/>
      <c r="Q110" s="81"/>
      <c r="R110" s="37">
        <f t="shared" si="57"/>
        <v>0</v>
      </c>
      <c r="S110" s="162"/>
      <c r="T110" s="39">
        <f t="shared" si="35"/>
        <v>0</v>
      </c>
    </row>
    <row r="111" spans="1:28" s="125" customFormat="1" ht="17.25" customHeight="1">
      <c r="A111" s="175" t="s">
        <v>110</v>
      </c>
      <c r="B111" s="176" t="s">
        <v>111</v>
      </c>
      <c r="C111" s="97">
        <f>SUM(C112:C117)</f>
        <v>1983</v>
      </c>
      <c r="D111" s="97">
        <f aca="true" t="shared" si="60" ref="D111:R111">SUM(D112:D117)</f>
        <v>801</v>
      </c>
      <c r="E111" s="97">
        <f t="shared" si="60"/>
        <v>1182</v>
      </c>
      <c r="F111" s="97">
        <f t="shared" si="60"/>
        <v>5</v>
      </c>
      <c r="G111" s="97">
        <f t="shared" si="60"/>
        <v>0</v>
      </c>
      <c r="H111" s="97">
        <f t="shared" si="60"/>
        <v>1978</v>
      </c>
      <c r="I111" s="97">
        <f t="shared" si="60"/>
        <v>1469</v>
      </c>
      <c r="J111" s="97">
        <f t="shared" si="60"/>
        <v>923</v>
      </c>
      <c r="K111" s="97">
        <f t="shared" si="60"/>
        <v>57</v>
      </c>
      <c r="L111" s="97">
        <f t="shared" si="60"/>
        <v>485</v>
      </c>
      <c r="M111" s="97">
        <f t="shared" si="60"/>
        <v>2</v>
      </c>
      <c r="N111" s="97">
        <f t="shared" si="60"/>
        <v>2</v>
      </c>
      <c r="O111" s="97">
        <f t="shared" si="60"/>
        <v>0</v>
      </c>
      <c r="P111" s="97">
        <f t="shared" si="60"/>
        <v>0</v>
      </c>
      <c r="Q111" s="97">
        <f t="shared" si="60"/>
        <v>509</v>
      </c>
      <c r="R111" s="97">
        <f t="shared" si="60"/>
        <v>998</v>
      </c>
      <c r="S111" s="172">
        <f aca="true" t="shared" si="61" ref="S111:S117">(J111+K111)/I111*100</f>
        <v>66.71204901293397</v>
      </c>
      <c r="T111" s="75">
        <f t="shared" si="35"/>
        <v>1983</v>
      </c>
      <c r="U111" s="123"/>
      <c r="V111" s="123"/>
      <c r="W111" s="123"/>
      <c r="X111" s="123"/>
      <c r="Y111" s="123"/>
      <c r="Z111" s="123"/>
      <c r="AA111" s="123"/>
      <c r="AB111" s="124"/>
    </row>
    <row r="112" spans="1:20" ht="17.25" customHeight="1">
      <c r="A112" s="78">
        <v>1</v>
      </c>
      <c r="B112" s="79" t="s">
        <v>124</v>
      </c>
      <c r="C112" s="37">
        <f aca="true" t="shared" si="62" ref="C112:C117">SUM(D112:E112)</f>
        <v>483</v>
      </c>
      <c r="D112" s="37">
        <v>196</v>
      </c>
      <c r="E112" s="80">
        <v>287</v>
      </c>
      <c r="F112" s="80">
        <v>1</v>
      </c>
      <c r="G112" s="80">
        <v>0</v>
      </c>
      <c r="H112" s="37">
        <f aca="true" t="shared" si="63" ref="H112:H117">SUM(J112:Q112)</f>
        <v>482</v>
      </c>
      <c r="I112" s="37">
        <f aca="true" t="shared" si="64" ref="I112:I117">SUM(J112:P112)</f>
        <v>364</v>
      </c>
      <c r="J112" s="80">
        <v>220</v>
      </c>
      <c r="K112" s="80">
        <v>13</v>
      </c>
      <c r="L112" s="80">
        <v>129</v>
      </c>
      <c r="M112" s="80">
        <v>0</v>
      </c>
      <c r="N112" s="80">
        <v>2</v>
      </c>
      <c r="O112" s="80">
        <v>0</v>
      </c>
      <c r="P112" s="37">
        <v>0</v>
      </c>
      <c r="Q112" s="81">
        <v>118</v>
      </c>
      <c r="R112" s="37">
        <f aca="true" t="shared" si="65" ref="R112:R117">SUM(L112:Q112)</f>
        <v>249</v>
      </c>
      <c r="S112" s="162">
        <f t="shared" si="61"/>
        <v>64.01098901098901</v>
      </c>
      <c r="T112" s="39">
        <f t="shared" si="35"/>
        <v>483</v>
      </c>
    </row>
    <row r="113" spans="1:20" ht="17.25" customHeight="1">
      <c r="A113" s="78">
        <v>2</v>
      </c>
      <c r="B113" s="82" t="s">
        <v>195</v>
      </c>
      <c r="C113" s="37">
        <f t="shared" si="62"/>
        <v>250</v>
      </c>
      <c r="D113" s="37">
        <v>116</v>
      </c>
      <c r="E113" s="80">
        <v>134</v>
      </c>
      <c r="F113" s="80">
        <v>1</v>
      </c>
      <c r="G113" s="80">
        <v>0</v>
      </c>
      <c r="H113" s="37">
        <f t="shared" si="63"/>
        <v>249</v>
      </c>
      <c r="I113" s="37">
        <f t="shared" si="64"/>
        <v>171</v>
      </c>
      <c r="J113" s="80">
        <v>87</v>
      </c>
      <c r="K113" s="80">
        <v>7</v>
      </c>
      <c r="L113" s="80">
        <v>76</v>
      </c>
      <c r="M113" s="80">
        <v>1</v>
      </c>
      <c r="N113" s="80">
        <v>0</v>
      </c>
      <c r="O113" s="80">
        <v>0</v>
      </c>
      <c r="P113" s="37">
        <v>0</v>
      </c>
      <c r="Q113" s="81">
        <v>78</v>
      </c>
      <c r="R113" s="37">
        <f t="shared" si="65"/>
        <v>155</v>
      </c>
      <c r="S113" s="162">
        <f>(J113+K113)/I113*100</f>
        <v>54.97076023391813</v>
      </c>
      <c r="T113" s="39">
        <f>SUM(F113:H113)</f>
        <v>250</v>
      </c>
    </row>
    <row r="114" spans="1:20" ht="17.25" customHeight="1">
      <c r="A114" s="78">
        <v>3</v>
      </c>
      <c r="B114" s="82" t="s">
        <v>117</v>
      </c>
      <c r="C114" s="37">
        <f t="shared" si="62"/>
        <v>466</v>
      </c>
      <c r="D114" s="37">
        <v>191</v>
      </c>
      <c r="E114" s="80">
        <v>275</v>
      </c>
      <c r="F114" s="80">
        <v>3</v>
      </c>
      <c r="G114" s="80">
        <v>0</v>
      </c>
      <c r="H114" s="37">
        <f t="shared" si="63"/>
        <v>463</v>
      </c>
      <c r="I114" s="37">
        <f t="shared" si="64"/>
        <v>328</v>
      </c>
      <c r="J114" s="80">
        <v>225</v>
      </c>
      <c r="K114" s="80">
        <v>10</v>
      </c>
      <c r="L114" s="80">
        <v>93</v>
      </c>
      <c r="M114" s="80">
        <v>0</v>
      </c>
      <c r="N114" s="80">
        <v>0</v>
      </c>
      <c r="O114" s="80">
        <v>0</v>
      </c>
      <c r="P114" s="37">
        <v>0</v>
      </c>
      <c r="Q114" s="81">
        <v>135</v>
      </c>
      <c r="R114" s="37">
        <f t="shared" si="65"/>
        <v>228</v>
      </c>
      <c r="S114" s="162">
        <f t="shared" si="61"/>
        <v>71.64634146341463</v>
      </c>
      <c r="T114" s="39">
        <f t="shared" si="35"/>
        <v>466</v>
      </c>
    </row>
    <row r="115" spans="1:20" ht="17.25" customHeight="1">
      <c r="A115" s="78">
        <v>4</v>
      </c>
      <c r="B115" s="82" t="s">
        <v>118</v>
      </c>
      <c r="C115" s="37">
        <f t="shared" si="62"/>
        <v>338</v>
      </c>
      <c r="D115" s="37">
        <v>138</v>
      </c>
      <c r="E115" s="80">
        <v>200</v>
      </c>
      <c r="F115" s="80">
        <v>0</v>
      </c>
      <c r="G115" s="80">
        <v>0</v>
      </c>
      <c r="H115" s="37">
        <f t="shared" si="63"/>
        <v>338</v>
      </c>
      <c r="I115" s="37">
        <f t="shared" si="64"/>
        <v>253</v>
      </c>
      <c r="J115" s="80">
        <v>166</v>
      </c>
      <c r="K115" s="80">
        <v>13</v>
      </c>
      <c r="L115" s="80">
        <v>73</v>
      </c>
      <c r="M115" s="80">
        <v>1</v>
      </c>
      <c r="N115" s="80">
        <v>0</v>
      </c>
      <c r="O115" s="80">
        <v>0</v>
      </c>
      <c r="P115" s="37">
        <v>0</v>
      </c>
      <c r="Q115" s="81">
        <v>85</v>
      </c>
      <c r="R115" s="37">
        <f t="shared" si="65"/>
        <v>159</v>
      </c>
      <c r="S115" s="162">
        <f t="shared" si="61"/>
        <v>70.7509881422925</v>
      </c>
      <c r="T115" s="39">
        <f t="shared" si="35"/>
        <v>338</v>
      </c>
    </row>
    <row r="116" spans="1:20" ht="17.25" customHeight="1">
      <c r="A116" s="78">
        <v>5</v>
      </c>
      <c r="B116" s="82" t="s">
        <v>119</v>
      </c>
      <c r="C116" s="37">
        <f t="shared" si="62"/>
        <v>434</v>
      </c>
      <c r="D116" s="37">
        <v>160</v>
      </c>
      <c r="E116" s="80">
        <v>274</v>
      </c>
      <c r="F116" s="80">
        <v>0</v>
      </c>
      <c r="G116" s="80">
        <v>0</v>
      </c>
      <c r="H116" s="37">
        <f t="shared" si="63"/>
        <v>434</v>
      </c>
      <c r="I116" s="37">
        <f t="shared" si="64"/>
        <v>341</v>
      </c>
      <c r="J116" s="80">
        <v>214</v>
      </c>
      <c r="K116" s="80">
        <v>14</v>
      </c>
      <c r="L116" s="80">
        <v>113</v>
      </c>
      <c r="M116" s="80">
        <v>0</v>
      </c>
      <c r="N116" s="80">
        <v>0</v>
      </c>
      <c r="O116" s="80">
        <v>0</v>
      </c>
      <c r="P116" s="37">
        <v>0</v>
      </c>
      <c r="Q116" s="81">
        <v>93</v>
      </c>
      <c r="R116" s="37">
        <f t="shared" si="65"/>
        <v>206</v>
      </c>
      <c r="S116" s="162">
        <f t="shared" si="61"/>
        <v>66.86217008797654</v>
      </c>
      <c r="T116" s="39">
        <f t="shared" si="35"/>
        <v>434</v>
      </c>
    </row>
    <row r="117" spans="1:20" ht="17.25" customHeight="1">
      <c r="A117" s="78">
        <v>6</v>
      </c>
      <c r="B117" s="82" t="s">
        <v>181</v>
      </c>
      <c r="C117" s="37">
        <f t="shared" si="62"/>
        <v>12</v>
      </c>
      <c r="D117" s="37">
        <v>0</v>
      </c>
      <c r="E117" s="80">
        <v>12</v>
      </c>
      <c r="F117" s="80">
        <v>0</v>
      </c>
      <c r="G117" s="80"/>
      <c r="H117" s="37">
        <f t="shared" si="63"/>
        <v>12</v>
      </c>
      <c r="I117" s="37">
        <f t="shared" si="64"/>
        <v>12</v>
      </c>
      <c r="J117" s="80">
        <v>11</v>
      </c>
      <c r="K117" s="80">
        <v>0</v>
      </c>
      <c r="L117" s="80">
        <v>1</v>
      </c>
      <c r="M117" s="80">
        <v>0</v>
      </c>
      <c r="N117" s="80">
        <v>0</v>
      </c>
      <c r="O117" s="80">
        <v>0</v>
      </c>
      <c r="P117" s="37">
        <v>0</v>
      </c>
      <c r="Q117" s="81">
        <v>0</v>
      </c>
      <c r="R117" s="37">
        <f t="shared" si="65"/>
        <v>1</v>
      </c>
      <c r="S117" s="162">
        <f t="shared" si="61"/>
        <v>91.66666666666666</v>
      </c>
      <c r="T117" s="39">
        <f>SUM(F117:H117)</f>
        <v>12</v>
      </c>
    </row>
    <row r="118" spans="1:20" ht="17.25" customHeight="1">
      <c r="A118" s="78"/>
      <c r="B118" s="82"/>
      <c r="C118" s="37"/>
      <c r="D118" s="37"/>
      <c r="E118" s="80"/>
      <c r="F118" s="80"/>
      <c r="G118" s="80"/>
      <c r="H118" s="37"/>
      <c r="I118" s="37"/>
      <c r="J118" s="80"/>
      <c r="K118" s="80"/>
      <c r="L118" s="80"/>
      <c r="M118" s="80"/>
      <c r="N118" s="80"/>
      <c r="O118" s="80"/>
      <c r="P118" s="37"/>
      <c r="Q118" s="81"/>
      <c r="R118" s="165"/>
      <c r="S118" s="162"/>
      <c r="T118" s="39">
        <f t="shared" si="35"/>
        <v>0</v>
      </c>
    </row>
    <row r="119" spans="1:20" ht="14.25" customHeight="1">
      <c r="A119" s="83"/>
      <c r="B119" s="84"/>
      <c r="C119" s="166"/>
      <c r="D119" s="166"/>
      <c r="E119" s="85"/>
      <c r="F119" s="85"/>
      <c r="G119" s="85"/>
      <c r="H119" s="166"/>
      <c r="I119" s="85"/>
      <c r="J119" s="85"/>
      <c r="K119" s="85"/>
      <c r="L119" s="85"/>
      <c r="M119" s="85"/>
      <c r="N119" s="86"/>
      <c r="O119" s="86"/>
      <c r="P119" s="38"/>
      <c r="Q119" s="87"/>
      <c r="R119" s="167"/>
      <c r="S119" s="168"/>
      <c r="T119" s="39"/>
    </row>
    <row r="120" spans="1:28" s="90" customFormat="1" ht="18.75">
      <c r="A120" s="245" t="s">
        <v>198</v>
      </c>
      <c r="B120" s="245"/>
      <c r="C120" s="245"/>
      <c r="D120" s="245"/>
      <c r="E120" s="245"/>
      <c r="F120" s="30"/>
      <c r="G120" s="30"/>
      <c r="H120" s="30"/>
      <c r="I120" s="30"/>
      <c r="J120" s="30"/>
      <c r="K120" s="30"/>
      <c r="L120" s="30"/>
      <c r="M120" s="248" t="str">
        <f>A120</f>
        <v>Đồng Tháp, ngày 05 tháng 9 năm 2018</v>
      </c>
      <c r="N120" s="248"/>
      <c r="O120" s="248"/>
      <c r="P120" s="248"/>
      <c r="Q120" s="248"/>
      <c r="R120" s="248"/>
      <c r="S120" s="248"/>
      <c r="T120" s="88"/>
      <c r="U120" s="89"/>
      <c r="V120" s="89"/>
      <c r="W120" s="89"/>
      <c r="X120" s="89"/>
      <c r="Y120" s="89"/>
      <c r="Z120" s="89"/>
      <c r="AA120" s="89"/>
      <c r="AB120" s="105"/>
    </row>
    <row r="121" spans="1:28" s="93" customFormat="1" ht="19.5" customHeight="1">
      <c r="A121" s="91"/>
      <c r="B121" s="256" t="s">
        <v>3</v>
      </c>
      <c r="C121" s="256"/>
      <c r="D121" s="256"/>
      <c r="E121" s="256"/>
      <c r="F121" s="31"/>
      <c r="G121" s="31"/>
      <c r="H121" s="31"/>
      <c r="I121" s="31"/>
      <c r="J121" s="31"/>
      <c r="K121" s="31"/>
      <c r="L121" s="31"/>
      <c r="M121" s="31"/>
      <c r="N121" s="246" t="s">
        <v>178</v>
      </c>
      <c r="O121" s="246"/>
      <c r="P121" s="246"/>
      <c r="Q121" s="246"/>
      <c r="R121" s="246"/>
      <c r="S121" s="246"/>
      <c r="T121" s="91"/>
      <c r="U121" s="92"/>
      <c r="V121" s="92"/>
      <c r="W121" s="92"/>
      <c r="X121" s="92"/>
      <c r="Y121" s="92"/>
      <c r="Z121" s="92"/>
      <c r="AA121" s="92"/>
      <c r="AB121" s="106"/>
    </row>
    <row r="122" spans="1:28" s="133" customFormat="1" ht="18.75">
      <c r="A122" s="34"/>
      <c r="B122" s="249"/>
      <c r="C122" s="249"/>
      <c r="D122" s="249"/>
      <c r="E122" s="32"/>
      <c r="F122" s="32"/>
      <c r="G122" s="32"/>
      <c r="H122" s="32"/>
      <c r="I122" s="32"/>
      <c r="J122" s="32"/>
      <c r="K122" s="32"/>
      <c r="L122" s="32"/>
      <c r="M122" s="32"/>
      <c r="N122" s="219" t="s">
        <v>174</v>
      </c>
      <c r="O122" s="219"/>
      <c r="P122" s="219"/>
      <c r="Q122" s="219"/>
      <c r="R122" s="219"/>
      <c r="S122" s="219"/>
      <c r="T122" s="34"/>
      <c r="U122" s="91"/>
      <c r="V122" s="91"/>
      <c r="W122" s="91"/>
      <c r="X122" s="91"/>
      <c r="Y122" s="91"/>
      <c r="Z122" s="91"/>
      <c r="AA122" s="91"/>
      <c r="AB122" s="132"/>
    </row>
    <row r="123" spans="1:28" s="133" customFormat="1" ht="18.75">
      <c r="A123" s="34"/>
      <c r="B123" s="34"/>
      <c r="C123" s="34"/>
      <c r="D123" s="32"/>
      <c r="E123" s="32"/>
      <c r="F123" s="32"/>
      <c r="G123" s="32"/>
      <c r="H123" s="32"/>
      <c r="I123" s="32"/>
      <c r="J123" s="32"/>
      <c r="K123" s="32"/>
      <c r="L123" s="32"/>
      <c r="M123" s="32"/>
      <c r="N123" s="32"/>
      <c r="O123" s="32"/>
      <c r="P123" s="32"/>
      <c r="Q123" s="32"/>
      <c r="R123" s="34"/>
      <c r="S123" s="169"/>
      <c r="T123" s="34"/>
      <c r="U123" s="91"/>
      <c r="V123" s="91"/>
      <c r="W123" s="91"/>
      <c r="X123" s="91"/>
      <c r="Y123" s="91"/>
      <c r="Z123" s="91"/>
      <c r="AA123" s="91"/>
      <c r="AB123" s="132"/>
    </row>
    <row r="124" spans="1:28" s="133" customFormat="1" ht="18.75" hidden="1">
      <c r="A124" s="34" t="s">
        <v>23</v>
      </c>
      <c r="B124" s="34"/>
      <c r="C124" s="34"/>
      <c r="D124" s="32"/>
      <c r="E124" s="32"/>
      <c r="F124" s="32"/>
      <c r="G124" s="32"/>
      <c r="H124" s="32"/>
      <c r="I124" s="32"/>
      <c r="J124" s="32"/>
      <c r="K124" s="32"/>
      <c r="L124" s="32"/>
      <c r="M124" s="32"/>
      <c r="N124" s="32"/>
      <c r="O124" s="32"/>
      <c r="P124" s="32"/>
      <c r="Q124" s="32"/>
      <c r="R124" s="34"/>
      <c r="S124" s="169"/>
      <c r="T124" s="34"/>
      <c r="U124" s="91"/>
      <c r="V124" s="91"/>
      <c r="W124" s="91"/>
      <c r="X124" s="91"/>
      <c r="Y124" s="91"/>
      <c r="Z124" s="91"/>
      <c r="AA124" s="91"/>
      <c r="AB124" s="132"/>
    </row>
    <row r="125" spans="1:28" s="133" customFormat="1" ht="18.75" hidden="1">
      <c r="A125" s="34"/>
      <c r="B125" s="230" t="s">
        <v>29</v>
      </c>
      <c r="C125" s="230"/>
      <c r="D125" s="230"/>
      <c r="E125" s="230"/>
      <c r="F125" s="230"/>
      <c r="G125" s="230"/>
      <c r="H125" s="230"/>
      <c r="I125" s="230"/>
      <c r="J125" s="230"/>
      <c r="K125" s="230"/>
      <c r="L125" s="230"/>
      <c r="M125" s="230"/>
      <c r="N125" s="230"/>
      <c r="O125" s="230"/>
      <c r="P125" s="32"/>
      <c r="Q125" s="32"/>
      <c r="R125" s="34"/>
      <c r="S125" s="169"/>
      <c r="T125" s="34"/>
      <c r="U125" s="91"/>
      <c r="V125" s="91"/>
      <c r="W125" s="91"/>
      <c r="X125" s="91"/>
      <c r="Y125" s="91"/>
      <c r="Z125" s="91"/>
      <c r="AA125" s="91"/>
      <c r="AB125" s="132"/>
    </row>
    <row r="126" spans="1:28" s="133" customFormat="1" ht="18.75" hidden="1">
      <c r="A126" s="34"/>
      <c r="B126" s="230" t="s">
        <v>33</v>
      </c>
      <c r="C126" s="230"/>
      <c r="D126" s="230"/>
      <c r="E126" s="230"/>
      <c r="F126" s="230"/>
      <c r="G126" s="230"/>
      <c r="H126" s="230"/>
      <c r="I126" s="230"/>
      <c r="J126" s="230"/>
      <c r="K126" s="230"/>
      <c r="L126" s="230"/>
      <c r="M126" s="230"/>
      <c r="N126" s="230"/>
      <c r="O126" s="230"/>
      <c r="P126" s="32"/>
      <c r="Q126" s="32"/>
      <c r="R126" s="34"/>
      <c r="S126" s="169"/>
      <c r="T126" s="34"/>
      <c r="U126" s="91"/>
      <c r="V126" s="91"/>
      <c r="W126" s="91"/>
      <c r="X126" s="91"/>
      <c r="Y126" s="91"/>
      <c r="Z126" s="91"/>
      <c r="AA126" s="91"/>
      <c r="AB126" s="132"/>
    </row>
    <row r="127" spans="1:28" s="133" customFormat="1" ht="18.75" hidden="1">
      <c r="A127" s="34"/>
      <c r="B127" s="230" t="s">
        <v>30</v>
      </c>
      <c r="C127" s="230"/>
      <c r="D127" s="230"/>
      <c r="E127" s="230"/>
      <c r="F127" s="230"/>
      <c r="G127" s="230"/>
      <c r="H127" s="230"/>
      <c r="I127" s="230"/>
      <c r="J127" s="230"/>
      <c r="K127" s="230"/>
      <c r="L127" s="230"/>
      <c r="M127" s="230"/>
      <c r="N127" s="230"/>
      <c r="O127" s="230"/>
      <c r="P127" s="32"/>
      <c r="Q127" s="32"/>
      <c r="R127" s="34"/>
      <c r="S127" s="169"/>
      <c r="T127" s="34"/>
      <c r="U127" s="91"/>
      <c r="V127" s="91"/>
      <c r="W127" s="91"/>
      <c r="X127" s="91"/>
      <c r="Y127" s="91"/>
      <c r="Z127" s="91"/>
      <c r="AA127" s="91"/>
      <c r="AB127" s="132"/>
    </row>
    <row r="128" spans="1:28" s="133" customFormat="1" ht="15.75" customHeight="1" hidden="1">
      <c r="A128" s="33"/>
      <c r="B128" s="220" t="s">
        <v>31</v>
      </c>
      <c r="C128" s="220"/>
      <c r="D128" s="220"/>
      <c r="E128" s="220"/>
      <c r="F128" s="220"/>
      <c r="G128" s="220"/>
      <c r="H128" s="220"/>
      <c r="I128" s="220"/>
      <c r="J128" s="220"/>
      <c r="K128" s="220"/>
      <c r="L128" s="220"/>
      <c r="M128" s="220"/>
      <c r="N128" s="220"/>
      <c r="O128" s="220"/>
      <c r="P128" s="33"/>
      <c r="Q128" s="34"/>
      <c r="R128" s="34"/>
      <c r="S128" s="169"/>
      <c r="T128" s="34"/>
      <c r="U128" s="91"/>
      <c r="V128" s="91"/>
      <c r="W128" s="91"/>
      <c r="X128" s="91"/>
      <c r="Y128" s="91"/>
      <c r="Z128" s="91"/>
      <c r="AA128" s="91"/>
      <c r="AB128" s="132"/>
    </row>
    <row r="129" spans="1:28" s="133" customFormat="1" ht="15.75" customHeight="1">
      <c r="A129" s="33"/>
      <c r="B129" s="33"/>
      <c r="C129" s="33"/>
      <c r="D129" s="33"/>
      <c r="E129" s="33"/>
      <c r="F129" s="33"/>
      <c r="G129" s="33"/>
      <c r="H129" s="33"/>
      <c r="I129" s="33"/>
      <c r="J129" s="33"/>
      <c r="K129" s="33"/>
      <c r="L129" s="33"/>
      <c r="M129" s="33"/>
      <c r="N129" s="33"/>
      <c r="O129" s="33"/>
      <c r="P129" s="33"/>
      <c r="Q129" s="34"/>
      <c r="R129" s="34"/>
      <c r="S129" s="169"/>
      <c r="T129" s="34"/>
      <c r="U129" s="91"/>
      <c r="V129" s="91"/>
      <c r="W129" s="91"/>
      <c r="X129" s="91"/>
      <c r="Y129" s="91"/>
      <c r="Z129" s="91"/>
      <c r="AA129" s="91"/>
      <c r="AB129" s="132"/>
    </row>
    <row r="130" spans="1:28" s="133" customFormat="1" ht="18.75">
      <c r="A130" s="33"/>
      <c r="B130" s="33"/>
      <c r="C130" s="33"/>
      <c r="D130" s="33"/>
      <c r="E130" s="33"/>
      <c r="F130" s="33"/>
      <c r="G130" s="33"/>
      <c r="H130" s="33"/>
      <c r="I130" s="33"/>
      <c r="J130" s="33"/>
      <c r="K130" s="33"/>
      <c r="L130" s="33"/>
      <c r="M130" s="33"/>
      <c r="N130" s="33"/>
      <c r="O130" s="33"/>
      <c r="P130" s="33"/>
      <c r="Q130" s="34"/>
      <c r="R130" s="34"/>
      <c r="S130" s="169"/>
      <c r="T130" s="34"/>
      <c r="U130" s="91"/>
      <c r="V130" s="91"/>
      <c r="W130" s="91"/>
      <c r="X130" s="91"/>
      <c r="Y130" s="91"/>
      <c r="Z130" s="91"/>
      <c r="AA130" s="91"/>
      <c r="AB130" s="132"/>
    </row>
    <row r="131" spans="1:28" s="133" customFormat="1" ht="18.75">
      <c r="A131" s="34"/>
      <c r="B131" s="34"/>
      <c r="C131" s="34"/>
      <c r="D131" s="34"/>
      <c r="E131" s="34"/>
      <c r="F131" s="34"/>
      <c r="G131" s="34"/>
      <c r="H131" s="34"/>
      <c r="I131" s="34"/>
      <c r="J131" s="34"/>
      <c r="K131" s="34"/>
      <c r="L131" s="34"/>
      <c r="M131" s="34"/>
      <c r="N131" s="34"/>
      <c r="O131" s="34"/>
      <c r="P131" s="34"/>
      <c r="Q131" s="34"/>
      <c r="R131" s="34"/>
      <c r="S131" s="169"/>
      <c r="T131" s="34"/>
      <c r="U131" s="91"/>
      <c r="V131" s="91"/>
      <c r="W131" s="91"/>
      <c r="X131" s="91"/>
      <c r="Y131" s="91"/>
      <c r="Z131" s="91"/>
      <c r="AA131" s="91"/>
      <c r="AB131" s="132"/>
    </row>
    <row r="132" spans="1:28" s="133" customFormat="1" ht="18.75">
      <c r="A132" s="219" t="s">
        <v>173</v>
      </c>
      <c r="B132" s="219"/>
      <c r="C132" s="219"/>
      <c r="D132" s="219"/>
      <c r="E132" s="219"/>
      <c r="F132" s="34"/>
      <c r="G132" s="34"/>
      <c r="H132" s="34"/>
      <c r="I132" s="34"/>
      <c r="J132" s="34"/>
      <c r="K132" s="34"/>
      <c r="L132" s="34"/>
      <c r="M132" s="34"/>
      <c r="N132" s="219" t="s">
        <v>158</v>
      </c>
      <c r="O132" s="219"/>
      <c r="P132" s="219"/>
      <c r="Q132" s="219"/>
      <c r="R132" s="219"/>
      <c r="S132" s="219"/>
      <c r="T132" s="34"/>
      <c r="U132" s="91"/>
      <c r="V132" s="91"/>
      <c r="W132" s="91"/>
      <c r="X132" s="91"/>
      <c r="Y132" s="91"/>
      <c r="Z132" s="91"/>
      <c r="AA132" s="91"/>
      <c r="AB132" s="132"/>
    </row>
    <row r="133" spans="1:20" ht="15.75">
      <c r="A133" s="39"/>
      <c r="B133" s="39"/>
      <c r="C133" s="170"/>
      <c r="D133" s="170"/>
      <c r="E133" s="39"/>
      <c r="F133" s="39"/>
      <c r="G133" s="39"/>
      <c r="H133" s="170"/>
      <c r="I133" s="170"/>
      <c r="J133" s="39"/>
      <c r="K133" s="39"/>
      <c r="M133" s="39"/>
      <c r="N133" s="39"/>
      <c r="O133" s="39"/>
      <c r="P133" s="39"/>
      <c r="Q133" s="39"/>
      <c r="R133" s="170"/>
      <c r="T133" s="39"/>
    </row>
    <row r="134" spans="1:20" ht="15.75">
      <c r="A134" s="39"/>
      <c r="B134" s="39"/>
      <c r="C134" s="170"/>
      <c r="D134" s="170"/>
      <c r="E134" s="39"/>
      <c r="F134" s="39"/>
      <c r="G134" s="39"/>
      <c r="H134" s="170"/>
      <c r="I134" s="170"/>
      <c r="J134" s="39"/>
      <c r="K134" s="39"/>
      <c r="M134" s="39"/>
      <c r="N134" s="39"/>
      <c r="O134" s="39"/>
      <c r="P134" s="39"/>
      <c r="Q134" s="39"/>
      <c r="R134" s="170"/>
      <c r="T134" s="39"/>
    </row>
    <row r="135" spans="1:20" ht="15.75">
      <c r="A135" s="39"/>
      <c r="B135" s="39"/>
      <c r="C135" s="170"/>
      <c r="D135" s="170"/>
      <c r="E135" s="39"/>
      <c r="F135" s="39"/>
      <c r="G135" s="39"/>
      <c r="H135" s="170"/>
      <c r="I135" s="170"/>
      <c r="J135" s="39"/>
      <c r="K135" s="39"/>
      <c r="M135" s="39"/>
      <c r="N135" s="39"/>
      <c r="O135" s="39"/>
      <c r="P135" s="39"/>
      <c r="Q135" s="39"/>
      <c r="R135" s="170"/>
      <c r="T135" s="39"/>
    </row>
    <row r="136" spans="1:20" ht="45" customHeight="1">
      <c r="A136" s="39"/>
      <c r="B136" s="39"/>
      <c r="C136" s="170"/>
      <c r="D136" s="170"/>
      <c r="E136" s="39"/>
      <c r="F136" s="39"/>
      <c r="G136" s="39"/>
      <c r="H136" s="170"/>
      <c r="I136" s="170"/>
      <c r="J136" s="39"/>
      <c r="K136" s="39"/>
      <c r="M136" s="39"/>
      <c r="N136" s="39"/>
      <c r="O136" s="39"/>
      <c r="P136" s="39"/>
      <c r="Q136" s="39"/>
      <c r="R136" s="170"/>
      <c r="T136" s="39"/>
    </row>
    <row r="137" spans="1:20" ht="15.75">
      <c r="A137" s="39"/>
      <c r="B137" s="39"/>
      <c r="C137" s="170"/>
      <c r="D137" s="170"/>
      <c r="E137" s="39"/>
      <c r="F137" s="39"/>
      <c r="G137" s="39"/>
      <c r="H137" s="170"/>
      <c r="I137" s="170"/>
      <c r="J137" s="39"/>
      <c r="K137" s="39"/>
      <c r="M137" s="39"/>
      <c r="N137" s="39"/>
      <c r="O137" s="39"/>
      <c r="P137" s="39"/>
      <c r="Q137" s="39"/>
      <c r="R137" s="170"/>
      <c r="T137" s="39"/>
    </row>
    <row r="138" spans="1:20" ht="15.75">
      <c r="A138" s="39"/>
      <c r="B138" s="39"/>
      <c r="C138" s="170"/>
      <c r="D138" s="170"/>
      <c r="E138" s="39"/>
      <c r="F138" s="39"/>
      <c r="G138" s="39"/>
      <c r="H138" s="170"/>
      <c r="I138" s="170"/>
      <c r="J138" s="39"/>
      <c r="K138" s="39"/>
      <c r="M138" s="39"/>
      <c r="N138" s="39"/>
      <c r="O138" s="39"/>
      <c r="P138" s="39"/>
      <c r="Q138" s="39"/>
      <c r="R138" s="170"/>
      <c r="T138" s="39"/>
    </row>
    <row r="139" spans="1:20" ht="15.75">
      <c r="A139" s="39"/>
      <c r="B139" s="39"/>
      <c r="C139" s="170"/>
      <c r="D139" s="170"/>
      <c r="E139" s="39"/>
      <c r="F139" s="39"/>
      <c r="G139" s="39"/>
      <c r="H139" s="170"/>
      <c r="I139" s="170"/>
      <c r="J139" s="39"/>
      <c r="K139" s="39"/>
      <c r="M139" s="39"/>
      <c r="N139" s="39"/>
      <c r="O139" s="39"/>
      <c r="P139" s="39"/>
      <c r="Q139" s="39"/>
      <c r="R139" s="170"/>
      <c r="T139" s="39"/>
    </row>
    <row r="140" spans="1:20" ht="16.5" customHeight="1">
      <c r="A140" s="39"/>
      <c r="B140" s="39"/>
      <c r="C140" s="170"/>
      <c r="D140" s="170"/>
      <c r="E140" s="39"/>
      <c r="F140" s="39"/>
      <c r="G140" s="39"/>
      <c r="H140" s="170"/>
      <c r="I140" s="170"/>
      <c r="J140" s="39"/>
      <c r="K140" s="39"/>
      <c r="M140" s="39"/>
      <c r="N140" s="39"/>
      <c r="O140" s="39"/>
      <c r="P140" s="39"/>
      <c r="Q140" s="39"/>
      <c r="R140" s="170"/>
      <c r="T140" s="39"/>
    </row>
    <row r="141" spans="1:20" ht="15.75">
      <c r="A141" s="39"/>
      <c r="B141" s="39"/>
      <c r="C141" s="170"/>
      <c r="D141" s="170"/>
      <c r="E141" s="39"/>
      <c r="F141" s="39"/>
      <c r="G141" s="39"/>
      <c r="H141" s="170"/>
      <c r="I141" s="170"/>
      <c r="J141" s="39"/>
      <c r="K141" s="39"/>
      <c r="M141" s="39"/>
      <c r="N141" s="39"/>
      <c r="O141" s="39"/>
      <c r="P141" s="39"/>
      <c r="Q141" s="39"/>
      <c r="R141" s="170"/>
      <c r="T141" s="39"/>
    </row>
    <row r="142" spans="1:20" ht="15.75">
      <c r="A142" s="39"/>
      <c r="B142" s="39"/>
      <c r="C142" s="170"/>
      <c r="D142" s="170"/>
      <c r="E142" s="39"/>
      <c r="F142" s="39"/>
      <c r="G142" s="39"/>
      <c r="H142" s="170"/>
      <c r="I142" s="170"/>
      <c r="J142" s="39"/>
      <c r="K142" s="39"/>
      <c r="M142" s="39"/>
      <c r="N142" s="39"/>
      <c r="O142" s="39"/>
      <c r="P142" s="39"/>
      <c r="Q142" s="39"/>
      <c r="R142" s="170"/>
      <c r="T142" s="39"/>
    </row>
    <row r="143" spans="1:20" ht="15.75">
      <c r="A143" s="39"/>
      <c r="B143" s="39"/>
      <c r="C143" s="170"/>
      <c r="D143" s="170"/>
      <c r="E143" s="39"/>
      <c r="F143" s="39"/>
      <c r="G143" s="39"/>
      <c r="H143" s="170"/>
      <c r="I143" s="170"/>
      <c r="J143" s="39"/>
      <c r="K143" s="39"/>
      <c r="M143" s="39"/>
      <c r="N143" s="39"/>
      <c r="O143" s="39"/>
      <c r="P143" s="39"/>
      <c r="Q143" s="39"/>
      <c r="R143" s="170"/>
      <c r="T143" s="39"/>
    </row>
    <row r="144" spans="1:20" ht="15.75">
      <c r="A144" s="39"/>
      <c r="B144" s="39"/>
      <c r="C144" s="170"/>
      <c r="D144" s="170"/>
      <c r="E144" s="39"/>
      <c r="F144" s="39"/>
      <c r="G144" s="39"/>
      <c r="H144" s="170"/>
      <c r="I144" s="170"/>
      <c r="J144" s="39"/>
      <c r="K144" s="39"/>
      <c r="M144" s="39"/>
      <c r="N144" s="39"/>
      <c r="O144" s="39"/>
      <c r="P144" s="39"/>
      <c r="Q144" s="39"/>
      <c r="R144" s="170"/>
      <c r="T144" s="39"/>
    </row>
    <row r="145" spans="1:20" ht="15.75">
      <c r="A145" s="39"/>
      <c r="B145" s="39"/>
      <c r="C145" s="170"/>
      <c r="D145" s="170"/>
      <c r="E145" s="39"/>
      <c r="F145" s="39"/>
      <c r="G145" s="39"/>
      <c r="H145" s="170"/>
      <c r="I145" s="170"/>
      <c r="J145" s="39"/>
      <c r="K145" s="39"/>
      <c r="M145" s="39"/>
      <c r="N145" s="39"/>
      <c r="O145" s="39"/>
      <c r="P145" s="39"/>
      <c r="Q145" s="39"/>
      <c r="R145" s="170"/>
      <c r="T145" s="39"/>
    </row>
    <row r="146" spans="1:20" ht="15.75">
      <c r="A146" s="39"/>
      <c r="B146" s="39"/>
      <c r="C146" s="170"/>
      <c r="D146" s="170"/>
      <c r="E146" s="39"/>
      <c r="F146" s="39"/>
      <c r="G146" s="39"/>
      <c r="H146" s="170"/>
      <c r="I146" s="170"/>
      <c r="J146" s="39"/>
      <c r="K146" s="39"/>
      <c r="M146" s="39"/>
      <c r="N146" s="39"/>
      <c r="O146" s="39"/>
      <c r="P146" s="39"/>
      <c r="Q146" s="39"/>
      <c r="R146" s="170"/>
      <c r="T146" s="39"/>
    </row>
    <row r="147" spans="1:20" ht="15.75">
      <c r="A147" s="39"/>
      <c r="B147" s="39"/>
      <c r="C147" s="170"/>
      <c r="D147" s="170"/>
      <c r="E147" s="39"/>
      <c r="F147" s="39"/>
      <c r="G147" s="39"/>
      <c r="H147" s="170"/>
      <c r="I147" s="170"/>
      <c r="J147" s="39"/>
      <c r="K147" s="39"/>
      <c r="M147" s="39"/>
      <c r="N147" s="39"/>
      <c r="O147" s="39"/>
      <c r="P147" s="39"/>
      <c r="Q147" s="39"/>
      <c r="R147" s="170"/>
      <c r="T147" s="39"/>
    </row>
    <row r="148" spans="1:20" ht="15.75">
      <c r="A148" s="39"/>
      <c r="B148" s="39"/>
      <c r="C148" s="170"/>
      <c r="D148" s="170"/>
      <c r="E148" s="39"/>
      <c r="F148" s="39"/>
      <c r="G148" s="39"/>
      <c r="H148" s="170"/>
      <c r="I148" s="170"/>
      <c r="J148" s="39"/>
      <c r="K148" s="39"/>
      <c r="M148" s="39"/>
      <c r="N148" s="39"/>
      <c r="O148" s="39"/>
      <c r="P148" s="39"/>
      <c r="Q148" s="39"/>
      <c r="R148" s="170"/>
      <c r="T148" s="39"/>
    </row>
    <row r="149" spans="1:20" ht="15.75">
      <c r="A149" s="39"/>
      <c r="B149" s="39"/>
      <c r="C149" s="170"/>
      <c r="D149" s="170"/>
      <c r="E149" s="39"/>
      <c r="F149" s="39"/>
      <c r="G149" s="39"/>
      <c r="H149" s="170"/>
      <c r="I149" s="170"/>
      <c r="J149" s="39"/>
      <c r="K149" s="39"/>
      <c r="M149" s="39"/>
      <c r="N149" s="39"/>
      <c r="O149" s="39"/>
      <c r="P149" s="39"/>
      <c r="Q149" s="39"/>
      <c r="R149" s="170"/>
      <c r="T149" s="39"/>
    </row>
    <row r="150" spans="1:20" ht="15.75">
      <c r="A150" s="39"/>
      <c r="B150" s="39"/>
      <c r="C150" s="170"/>
      <c r="D150" s="170"/>
      <c r="E150" s="39"/>
      <c r="F150" s="39"/>
      <c r="G150" s="39"/>
      <c r="H150" s="170"/>
      <c r="I150" s="170"/>
      <c r="J150" s="39"/>
      <c r="K150" s="39"/>
      <c r="M150" s="39"/>
      <c r="N150" s="39"/>
      <c r="O150" s="39"/>
      <c r="P150" s="39"/>
      <c r="Q150" s="39"/>
      <c r="R150" s="170"/>
      <c r="T150" s="39"/>
    </row>
    <row r="151" spans="1:20" ht="15.75">
      <c r="A151" s="39"/>
      <c r="B151" s="39"/>
      <c r="C151" s="170"/>
      <c r="D151" s="170"/>
      <c r="E151" s="39"/>
      <c r="F151" s="39"/>
      <c r="G151" s="39"/>
      <c r="H151" s="170"/>
      <c r="I151" s="170"/>
      <c r="J151" s="39"/>
      <c r="K151" s="39"/>
      <c r="M151" s="39"/>
      <c r="N151" s="39"/>
      <c r="O151" s="39"/>
      <c r="P151" s="39"/>
      <c r="Q151" s="39"/>
      <c r="R151" s="170"/>
      <c r="T151" s="39"/>
    </row>
    <row r="152" spans="1:20" ht="15.75">
      <c r="A152" s="39"/>
      <c r="B152" s="39"/>
      <c r="C152" s="170"/>
      <c r="D152" s="170"/>
      <c r="E152" s="39"/>
      <c r="F152" s="39"/>
      <c r="G152" s="39"/>
      <c r="H152" s="170"/>
      <c r="I152" s="170"/>
      <c r="J152" s="39"/>
      <c r="K152" s="39"/>
      <c r="M152" s="39"/>
      <c r="N152" s="39"/>
      <c r="O152" s="39"/>
      <c r="P152" s="39"/>
      <c r="Q152" s="39"/>
      <c r="R152" s="170"/>
      <c r="T152" s="39"/>
    </row>
    <row r="153" spans="1:20" ht="15.75">
      <c r="A153" s="39"/>
      <c r="B153" s="39"/>
      <c r="C153" s="170"/>
      <c r="D153" s="170"/>
      <c r="E153" s="39"/>
      <c r="F153" s="39"/>
      <c r="G153" s="39"/>
      <c r="H153" s="170"/>
      <c r="I153" s="170"/>
      <c r="J153" s="39"/>
      <c r="K153" s="39"/>
      <c r="M153" s="39"/>
      <c r="N153" s="39"/>
      <c r="O153" s="39"/>
      <c r="P153" s="39"/>
      <c r="Q153" s="39"/>
      <c r="R153" s="170"/>
      <c r="T153" s="39"/>
    </row>
    <row r="154" spans="1:20" ht="15.75">
      <c r="A154" s="39"/>
      <c r="B154" s="39"/>
      <c r="C154" s="170"/>
      <c r="D154" s="170"/>
      <c r="E154" s="39"/>
      <c r="F154" s="39"/>
      <c r="G154" s="39"/>
      <c r="H154" s="170"/>
      <c r="I154" s="170"/>
      <c r="J154" s="39"/>
      <c r="K154" s="39"/>
      <c r="M154" s="39"/>
      <c r="N154" s="39"/>
      <c r="O154" s="39"/>
      <c r="P154" s="39"/>
      <c r="Q154" s="39"/>
      <c r="R154" s="170"/>
      <c r="T154" s="39"/>
    </row>
    <row r="155" spans="1:20" ht="15.75">
      <c r="A155" s="39"/>
      <c r="B155" s="39"/>
      <c r="C155" s="170"/>
      <c r="D155" s="170"/>
      <c r="E155" s="39"/>
      <c r="F155" s="39"/>
      <c r="G155" s="39"/>
      <c r="H155" s="170"/>
      <c r="I155" s="170"/>
      <c r="J155" s="39"/>
      <c r="K155" s="39"/>
      <c r="M155" s="39"/>
      <c r="N155" s="39"/>
      <c r="O155" s="39"/>
      <c r="P155" s="39"/>
      <c r="Q155" s="39"/>
      <c r="R155" s="170"/>
      <c r="T155" s="39"/>
    </row>
    <row r="156" spans="1:20" ht="15.75">
      <c r="A156" s="39"/>
      <c r="B156" s="39"/>
      <c r="C156" s="170"/>
      <c r="D156" s="170"/>
      <c r="E156" s="39"/>
      <c r="F156" s="39"/>
      <c r="G156" s="39"/>
      <c r="H156" s="170"/>
      <c r="I156" s="170"/>
      <c r="J156" s="39"/>
      <c r="K156" s="39"/>
      <c r="M156" s="39"/>
      <c r="N156" s="39"/>
      <c r="O156" s="39"/>
      <c r="P156" s="39"/>
      <c r="Q156" s="39"/>
      <c r="R156" s="170"/>
      <c r="T156" s="39"/>
    </row>
    <row r="157" spans="1:20" ht="15.75">
      <c r="A157" s="39"/>
      <c r="B157" s="39"/>
      <c r="C157" s="170"/>
      <c r="D157" s="170"/>
      <c r="E157" s="39"/>
      <c r="F157" s="39"/>
      <c r="G157" s="39"/>
      <c r="H157" s="170"/>
      <c r="I157" s="170"/>
      <c r="J157" s="39"/>
      <c r="K157" s="39"/>
      <c r="M157" s="39"/>
      <c r="N157" s="39"/>
      <c r="O157" s="39"/>
      <c r="P157" s="39"/>
      <c r="Q157" s="39"/>
      <c r="R157" s="170"/>
      <c r="T157" s="39"/>
    </row>
    <row r="158" spans="1:20" ht="15.75">
      <c r="A158" s="39"/>
      <c r="B158" s="39"/>
      <c r="C158" s="170"/>
      <c r="D158" s="170"/>
      <c r="E158" s="39"/>
      <c r="F158" s="39"/>
      <c r="G158" s="39"/>
      <c r="H158" s="170"/>
      <c r="I158" s="170"/>
      <c r="J158" s="39"/>
      <c r="K158" s="39"/>
      <c r="M158" s="39"/>
      <c r="N158" s="39"/>
      <c r="O158" s="39"/>
      <c r="P158" s="39"/>
      <c r="Q158" s="39"/>
      <c r="R158" s="170"/>
      <c r="T158" s="39"/>
    </row>
    <row r="159" spans="1:20" ht="15.75">
      <c r="A159" s="39"/>
      <c r="B159" s="39"/>
      <c r="C159" s="170"/>
      <c r="D159" s="170"/>
      <c r="E159" s="39"/>
      <c r="F159" s="39"/>
      <c r="G159" s="39"/>
      <c r="H159" s="170"/>
      <c r="I159" s="170"/>
      <c r="J159" s="39"/>
      <c r="K159" s="39"/>
      <c r="M159" s="39"/>
      <c r="N159" s="39"/>
      <c r="O159" s="39"/>
      <c r="P159" s="39"/>
      <c r="Q159" s="39"/>
      <c r="R159" s="170"/>
      <c r="T159" s="39"/>
    </row>
    <row r="160" spans="1:20" ht="15.75">
      <c r="A160" s="39"/>
      <c r="B160" s="39"/>
      <c r="C160" s="170"/>
      <c r="D160" s="170"/>
      <c r="E160" s="39"/>
      <c r="F160" s="39"/>
      <c r="G160" s="39"/>
      <c r="H160" s="170"/>
      <c r="I160" s="170"/>
      <c r="J160" s="39"/>
      <c r="K160" s="39"/>
      <c r="M160" s="39"/>
      <c r="N160" s="39"/>
      <c r="O160" s="39"/>
      <c r="P160" s="39"/>
      <c r="Q160" s="39"/>
      <c r="R160" s="170"/>
      <c r="T160" s="39"/>
    </row>
    <row r="161" spans="1:20" ht="15.75">
      <c r="A161" s="39"/>
      <c r="B161" s="39"/>
      <c r="C161" s="170"/>
      <c r="D161" s="170"/>
      <c r="E161" s="39"/>
      <c r="F161" s="39"/>
      <c r="G161" s="39"/>
      <c r="H161" s="170"/>
      <c r="I161" s="170"/>
      <c r="J161" s="39"/>
      <c r="K161" s="39"/>
      <c r="M161" s="39"/>
      <c r="N161" s="39"/>
      <c r="O161" s="39"/>
      <c r="P161" s="39"/>
      <c r="Q161" s="39"/>
      <c r="R161" s="170"/>
      <c r="T161" s="39"/>
    </row>
    <row r="162" spans="1:20" ht="15.75">
      <c r="A162" s="39"/>
      <c r="B162" s="39"/>
      <c r="C162" s="170"/>
      <c r="D162" s="170"/>
      <c r="E162" s="39"/>
      <c r="F162" s="39"/>
      <c r="G162" s="39"/>
      <c r="H162" s="170"/>
      <c r="I162" s="170"/>
      <c r="J162" s="39"/>
      <c r="K162" s="39"/>
      <c r="M162" s="39"/>
      <c r="N162" s="39"/>
      <c r="O162" s="39"/>
      <c r="P162" s="39"/>
      <c r="Q162" s="39"/>
      <c r="R162" s="170"/>
      <c r="T162" s="39"/>
    </row>
    <row r="163" spans="1:20" ht="15.75">
      <c r="A163" s="39"/>
      <c r="B163" s="39"/>
      <c r="C163" s="170"/>
      <c r="D163" s="170"/>
      <c r="E163" s="39"/>
      <c r="F163" s="39"/>
      <c r="G163" s="39"/>
      <c r="H163" s="170"/>
      <c r="I163" s="170"/>
      <c r="J163" s="39"/>
      <c r="K163" s="39"/>
      <c r="M163" s="39"/>
      <c r="N163" s="39"/>
      <c r="O163" s="39"/>
      <c r="P163" s="39"/>
      <c r="Q163" s="39"/>
      <c r="R163" s="170"/>
      <c r="T163" s="39"/>
    </row>
    <row r="164" spans="1:20" ht="15.75">
      <c r="A164" s="39"/>
      <c r="B164" s="39"/>
      <c r="C164" s="170"/>
      <c r="D164" s="170"/>
      <c r="E164" s="39"/>
      <c r="F164" s="39"/>
      <c r="G164" s="39"/>
      <c r="H164" s="170"/>
      <c r="I164" s="170"/>
      <c r="J164" s="39"/>
      <c r="K164" s="39"/>
      <c r="M164" s="39"/>
      <c r="N164" s="39"/>
      <c r="O164" s="39"/>
      <c r="P164" s="39"/>
      <c r="Q164" s="39"/>
      <c r="R164" s="170"/>
      <c r="T164" s="39"/>
    </row>
    <row r="165" spans="1:20" ht="15.75">
      <c r="A165" s="39"/>
      <c r="B165" s="39"/>
      <c r="C165" s="170"/>
      <c r="D165" s="170"/>
      <c r="E165" s="39"/>
      <c r="F165" s="39"/>
      <c r="G165" s="39"/>
      <c r="H165" s="170"/>
      <c r="I165" s="170"/>
      <c r="J165" s="39"/>
      <c r="K165" s="39"/>
      <c r="M165" s="39"/>
      <c r="N165" s="39"/>
      <c r="O165" s="39"/>
      <c r="P165" s="39"/>
      <c r="Q165" s="39"/>
      <c r="R165" s="170"/>
      <c r="T165" s="39"/>
    </row>
    <row r="166" spans="1:20" ht="15.75">
      <c r="A166" s="39"/>
      <c r="B166" s="39"/>
      <c r="C166" s="170"/>
      <c r="D166" s="170"/>
      <c r="E166" s="39"/>
      <c r="F166" s="39"/>
      <c r="G166" s="39"/>
      <c r="H166" s="170"/>
      <c r="I166" s="170"/>
      <c r="J166" s="39"/>
      <c r="K166" s="39"/>
      <c r="M166" s="39"/>
      <c r="N166" s="39"/>
      <c r="O166" s="39"/>
      <c r="P166" s="39"/>
      <c r="Q166" s="39"/>
      <c r="R166" s="170"/>
      <c r="T166" s="39"/>
    </row>
    <row r="167" spans="1:20" ht="15.75">
      <c r="A167" s="39"/>
      <c r="B167" s="39"/>
      <c r="C167" s="170"/>
      <c r="D167" s="170"/>
      <c r="E167" s="39"/>
      <c r="F167" s="39"/>
      <c r="G167" s="39"/>
      <c r="H167" s="170"/>
      <c r="I167" s="170"/>
      <c r="J167" s="39"/>
      <c r="K167" s="39"/>
      <c r="M167" s="39"/>
      <c r="N167" s="39"/>
      <c r="O167" s="39"/>
      <c r="P167" s="39"/>
      <c r="Q167" s="39"/>
      <c r="R167" s="170"/>
      <c r="T167" s="39"/>
    </row>
    <row r="168" spans="1:20" ht="15.75">
      <c r="A168" s="39"/>
      <c r="B168" s="39"/>
      <c r="C168" s="170"/>
      <c r="D168" s="170"/>
      <c r="E168" s="39"/>
      <c r="F168" s="39"/>
      <c r="G168" s="39"/>
      <c r="H168" s="170"/>
      <c r="I168" s="170"/>
      <c r="J168" s="39"/>
      <c r="K168" s="39"/>
      <c r="M168" s="39"/>
      <c r="N168" s="39"/>
      <c r="O168" s="39"/>
      <c r="P168" s="39"/>
      <c r="Q168" s="39"/>
      <c r="R168" s="170"/>
      <c r="T168" s="39"/>
    </row>
    <row r="169" spans="1:20" ht="15.75">
      <c r="A169" s="39"/>
      <c r="B169" s="39"/>
      <c r="C169" s="170"/>
      <c r="D169" s="170"/>
      <c r="E169" s="39"/>
      <c r="F169" s="39"/>
      <c r="G169" s="39"/>
      <c r="H169" s="170"/>
      <c r="I169" s="170"/>
      <c r="J169" s="39"/>
      <c r="K169" s="39"/>
      <c r="M169" s="39"/>
      <c r="N169" s="39"/>
      <c r="O169" s="39"/>
      <c r="P169" s="39"/>
      <c r="Q169" s="39"/>
      <c r="R169" s="170"/>
      <c r="T169" s="39"/>
    </row>
    <row r="170" spans="1:20" ht="15.75">
      <c r="A170" s="39"/>
      <c r="B170" s="39"/>
      <c r="C170" s="170"/>
      <c r="D170" s="170"/>
      <c r="E170" s="39"/>
      <c r="F170" s="39"/>
      <c r="G170" s="39"/>
      <c r="H170" s="170"/>
      <c r="I170" s="170"/>
      <c r="J170" s="39"/>
      <c r="K170" s="39"/>
      <c r="M170" s="39"/>
      <c r="N170" s="39"/>
      <c r="O170" s="39"/>
      <c r="P170" s="39"/>
      <c r="Q170" s="39"/>
      <c r="R170" s="170"/>
      <c r="T170" s="39"/>
    </row>
    <row r="171" spans="1:20" ht="15.75">
      <c r="A171" s="39"/>
      <c r="B171" s="39"/>
      <c r="C171" s="170"/>
      <c r="D171" s="170"/>
      <c r="E171" s="39"/>
      <c r="F171" s="39"/>
      <c r="G171" s="39"/>
      <c r="H171" s="170"/>
      <c r="I171" s="170"/>
      <c r="J171" s="39"/>
      <c r="K171" s="39"/>
      <c r="M171" s="39"/>
      <c r="N171" s="39"/>
      <c r="O171" s="39"/>
      <c r="P171" s="39"/>
      <c r="Q171" s="39"/>
      <c r="R171" s="170"/>
      <c r="T171" s="39"/>
    </row>
    <row r="172" spans="1:20" ht="15.75">
      <c r="A172" s="39"/>
      <c r="B172" s="39"/>
      <c r="C172" s="170"/>
      <c r="D172" s="170"/>
      <c r="E172" s="39"/>
      <c r="F172" s="39"/>
      <c r="G172" s="39"/>
      <c r="H172" s="170"/>
      <c r="I172" s="170"/>
      <c r="J172" s="39"/>
      <c r="K172" s="39"/>
      <c r="M172" s="39"/>
      <c r="N172" s="39"/>
      <c r="O172" s="39"/>
      <c r="P172" s="39"/>
      <c r="Q172" s="39"/>
      <c r="R172" s="170"/>
      <c r="T172" s="39"/>
    </row>
    <row r="173" spans="1:20" ht="15.75">
      <c r="A173" s="39"/>
      <c r="B173" s="39"/>
      <c r="C173" s="170"/>
      <c r="D173" s="170"/>
      <c r="E173" s="39"/>
      <c r="F173" s="39"/>
      <c r="G173" s="39"/>
      <c r="H173" s="170"/>
      <c r="I173" s="170"/>
      <c r="J173" s="39"/>
      <c r="K173" s="39"/>
      <c r="M173" s="39"/>
      <c r="N173" s="39"/>
      <c r="O173" s="39"/>
      <c r="P173" s="39"/>
      <c r="Q173" s="39"/>
      <c r="R173" s="170"/>
      <c r="T173" s="39"/>
    </row>
    <row r="174" spans="1:20" ht="15.75">
      <c r="A174" s="39"/>
      <c r="B174" s="39"/>
      <c r="C174" s="170"/>
      <c r="D174" s="170"/>
      <c r="E174" s="39"/>
      <c r="F174" s="39"/>
      <c r="G174" s="39"/>
      <c r="H174" s="170"/>
      <c r="I174" s="170"/>
      <c r="J174" s="39"/>
      <c r="K174" s="39"/>
      <c r="M174" s="39"/>
      <c r="N174" s="39"/>
      <c r="O174" s="39"/>
      <c r="P174" s="39"/>
      <c r="Q174" s="39"/>
      <c r="R174" s="170"/>
      <c r="T174" s="39"/>
    </row>
    <row r="175" spans="1:20" ht="15.75">
      <c r="A175" s="39"/>
      <c r="B175" s="39"/>
      <c r="C175" s="170"/>
      <c r="D175" s="170"/>
      <c r="E175" s="39"/>
      <c r="F175" s="39"/>
      <c r="G175" s="39"/>
      <c r="H175" s="170"/>
      <c r="I175" s="170"/>
      <c r="J175" s="39"/>
      <c r="K175" s="39"/>
      <c r="M175" s="39"/>
      <c r="N175" s="39"/>
      <c r="O175" s="39"/>
      <c r="P175" s="39"/>
      <c r="Q175" s="39"/>
      <c r="R175" s="170"/>
      <c r="T175" s="39"/>
    </row>
    <row r="176" spans="1:20" ht="15.75">
      <c r="A176" s="39"/>
      <c r="B176" s="39"/>
      <c r="C176" s="170"/>
      <c r="D176" s="170"/>
      <c r="E176" s="39"/>
      <c r="F176" s="39"/>
      <c r="G176" s="39"/>
      <c r="H176" s="170"/>
      <c r="I176" s="170"/>
      <c r="J176" s="39"/>
      <c r="K176" s="39"/>
      <c r="M176" s="39"/>
      <c r="N176" s="39"/>
      <c r="O176" s="39"/>
      <c r="P176" s="39"/>
      <c r="Q176" s="39"/>
      <c r="R176" s="170"/>
      <c r="T176" s="39"/>
    </row>
    <row r="177" spans="1:20" ht="15.75">
      <c r="A177" s="39"/>
      <c r="B177" s="39"/>
      <c r="C177" s="170"/>
      <c r="D177" s="170"/>
      <c r="E177" s="39"/>
      <c r="F177" s="39"/>
      <c r="G177" s="39"/>
      <c r="H177" s="170"/>
      <c r="I177" s="170"/>
      <c r="J177" s="39"/>
      <c r="K177" s="39"/>
      <c r="M177" s="39"/>
      <c r="N177" s="39"/>
      <c r="O177" s="39"/>
      <c r="P177" s="39"/>
      <c r="Q177" s="39"/>
      <c r="R177" s="170"/>
      <c r="T177" s="39"/>
    </row>
    <row r="178" spans="1:20" ht="15.75">
      <c r="A178" s="39"/>
      <c r="B178" s="39"/>
      <c r="C178" s="170"/>
      <c r="D178" s="170"/>
      <c r="E178" s="39"/>
      <c r="F178" s="39"/>
      <c r="G178" s="39"/>
      <c r="H178" s="170"/>
      <c r="I178" s="170"/>
      <c r="J178" s="39"/>
      <c r="K178" s="39"/>
      <c r="M178" s="39"/>
      <c r="N178" s="39"/>
      <c r="O178" s="39"/>
      <c r="P178" s="39"/>
      <c r="Q178" s="39"/>
      <c r="R178" s="170"/>
      <c r="T178" s="39"/>
    </row>
    <row r="179" spans="1:20" ht="15.75">
      <c r="A179" s="39"/>
      <c r="B179" s="39"/>
      <c r="C179" s="170"/>
      <c r="D179" s="170"/>
      <c r="E179" s="39"/>
      <c r="F179" s="39"/>
      <c r="G179" s="39"/>
      <c r="H179" s="170"/>
      <c r="I179" s="170"/>
      <c r="J179" s="39"/>
      <c r="K179" s="39"/>
      <c r="M179" s="39"/>
      <c r="N179" s="39"/>
      <c r="O179" s="39"/>
      <c r="P179" s="39"/>
      <c r="Q179" s="39"/>
      <c r="R179" s="170"/>
      <c r="T179" s="39"/>
    </row>
    <row r="180" spans="1:20" ht="15.75">
      <c r="A180" s="39"/>
      <c r="B180" s="39"/>
      <c r="C180" s="170"/>
      <c r="D180" s="170"/>
      <c r="E180" s="39"/>
      <c r="F180" s="39"/>
      <c r="G180" s="39"/>
      <c r="H180" s="170"/>
      <c r="I180" s="170"/>
      <c r="J180" s="39"/>
      <c r="K180" s="39"/>
      <c r="M180" s="39"/>
      <c r="N180" s="39"/>
      <c r="O180" s="39"/>
      <c r="P180" s="39"/>
      <c r="Q180" s="39"/>
      <c r="R180" s="170"/>
      <c r="T180" s="39"/>
    </row>
    <row r="181" spans="1:20" ht="15.75">
      <c r="A181" s="39"/>
      <c r="B181" s="39"/>
      <c r="C181" s="170"/>
      <c r="D181" s="170"/>
      <c r="E181" s="39"/>
      <c r="F181" s="39"/>
      <c r="G181" s="39"/>
      <c r="H181" s="170"/>
      <c r="I181" s="170"/>
      <c r="J181" s="39"/>
      <c r="K181" s="39"/>
      <c r="M181" s="39"/>
      <c r="N181" s="39"/>
      <c r="O181" s="39"/>
      <c r="P181" s="39"/>
      <c r="Q181" s="39"/>
      <c r="R181" s="170"/>
      <c r="T181" s="39"/>
    </row>
    <row r="182" spans="1:20" ht="15.75">
      <c r="A182" s="39"/>
      <c r="B182" s="39"/>
      <c r="C182" s="170"/>
      <c r="D182" s="170"/>
      <c r="E182" s="39"/>
      <c r="F182" s="39"/>
      <c r="G182" s="39"/>
      <c r="H182" s="170"/>
      <c r="I182" s="170"/>
      <c r="J182" s="39"/>
      <c r="K182" s="39"/>
      <c r="M182" s="39"/>
      <c r="N182" s="39"/>
      <c r="O182" s="39"/>
      <c r="P182" s="39"/>
      <c r="Q182" s="39"/>
      <c r="R182" s="170"/>
      <c r="T182" s="39"/>
    </row>
    <row r="183" spans="1:20" ht="15.75">
      <c r="A183" s="39"/>
      <c r="B183" s="39"/>
      <c r="C183" s="170"/>
      <c r="D183" s="170"/>
      <c r="E183" s="39"/>
      <c r="F183" s="39"/>
      <c r="G183" s="39"/>
      <c r="H183" s="170"/>
      <c r="I183" s="170"/>
      <c r="J183" s="39"/>
      <c r="K183" s="39"/>
      <c r="M183" s="39"/>
      <c r="N183" s="39"/>
      <c r="O183" s="39"/>
      <c r="P183" s="39"/>
      <c r="Q183" s="39"/>
      <c r="R183" s="170"/>
      <c r="T183" s="39"/>
    </row>
    <row r="184" spans="1:20" ht="15.75">
      <c r="A184" s="39"/>
      <c r="B184" s="39"/>
      <c r="C184" s="170"/>
      <c r="D184" s="170"/>
      <c r="E184" s="39"/>
      <c r="F184" s="39"/>
      <c r="G184" s="39"/>
      <c r="H184" s="170"/>
      <c r="I184" s="170"/>
      <c r="J184" s="39"/>
      <c r="K184" s="39"/>
      <c r="M184" s="39"/>
      <c r="N184" s="39"/>
      <c r="O184" s="39"/>
      <c r="P184" s="39"/>
      <c r="Q184" s="39"/>
      <c r="R184" s="170"/>
      <c r="T184" s="39"/>
    </row>
    <row r="185" spans="1:20" ht="15.75">
      <c r="A185" s="39"/>
      <c r="B185" s="39"/>
      <c r="C185" s="170"/>
      <c r="D185" s="170"/>
      <c r="E185" s="39"/>
      <c r="F185" s="39"/>
      <c r="G185" s="39"/>
      <c r="H185" s="170"/>
      <c r="I185" s="170"/>
      <c r="J185" s="39"/>
      <c r="K185" s="39"/>
      <c r="M185" s="39"/>
      <c r="N185" s="39"/>
      <c r="O185" s="39"/>
      <c r="P185" s="39"/>
      <c r="Q185" s="39"/>
      <c r="R185" s="170"/>
      <c r="T185" s="39"/>
    </row>
    <row r="186" spans="1:20" ht="15.75">
      <c r="A186" s="39"/>
      <c r="B186" s="39"/>
      <c r="C186" s="170"/>
      <c r="D186" s="170"/>
      <c r="E186" s="39"/>
      <c r="F186" s="39"/>
      <c r="G186" s="39"/>
      <c r="H186" s="170"/>
      <c r="I186" s="170"/>
      <c r="J186" s="39"/>
      <c r="K186" s="39"/>
      <c r="M186" s="39"/>
      <c r="N186" s="39"/>
      <c r="O186" s="39"/>
      <c r="P186" s="39"/>
      <c r="Q186" s="39"/>
      <c r="R186" s="170"/>
      <c r="T186" s="39"/>
    </row>
    <row r="187" spans="1:20" ht="15.75">
      <c r="A187" s="39"/>
      <c r="B187" s="39"/>
      <c r="C187" s="170"/>
      <c r="D187" s="170"/>
      <c r="E187" s="39"/>
      <c r="F187" s="39"/>
      <c r="G187" s="39"/>
      <c r="H187" s="170"/>
      <c r="I187" s="170"/>
      <c r="J187" s="39"/>
      <c r="K187" s="39"/>
      <c r="M187" s="39"/>
      <c r="N187" s="39"/>
      <c r="O187" s="39"/>
      <c r="P187" s="39"/>
      <c r="Q187" s="39"/>
      <c r="R187" s="170"/>
      <c r="T187" s="39"/>
    </row>
    <row r="188" spans="1:20" ht="15.75">
      <c r="A188" s="39"/>
      <c r="B188" s="39"/>
      <c r="C188" s="170"/>
      <c r="D188" s="170"/>
      <c r="E188" s="39"/>
      <c r="F188" s="39"/>
      <c r="G188" s="39"/>
      <c r="H188" s="170"/>
      <c r="I188" s="170"/>
      <c r="J188" s="39"/>
      <c r="K188" s="39"/>
      <c r="M188" s="39"/>
      <c r="N188" s="39"/>
      <c r="O188" s="39"/>
      <c r="P188" s="39"/>
      <c r="Q188" s="39"/>
      <c r="R188" s="170"/>
      <c r="T188" s="39"/>
    </row>
    <row r="189" spans="1:20" ht="15.75">
      <c r="A189" s="39"/>
      <c r="B189" s="39"/>
      <c r="C189" s="170"/>
      <c r="D189" s="170"/>
      <c r="E189" s="39"/>
      <c r="F189" s="39"/>
      <c r="G189" s="39"/>
      <c r="H189" s="170"/>
      <c r="I189" s="170"/>
      <c r="J189" s="39"/>
      <c r="K189" s="39"/>
      <c r="M189" s="39"/>
      <c r="N189" s="39"/>
      <c r="O189" s="39"/>
      <c r="P189" s="39"/>
      <c r="Q189" s="39"/>
      <c r="R189" s="170"/>
      <c r="T189" s="39"/>
    </row>
    <row r="190" spans="1:20" ht="15.75">
      <c r="A190" s="39"/>
      <c r="B190" s="39"/>
      <c r="C190" s="170"/>
      <c r="D190" s="170"/>
      <c r="E190" s="39"/>
      <c r="F190" s="39"/>
      <c r="G190" s="39"/>
      <c r="H190" s="170"/>
      <c r="I190" s="170"/>
      <c r="J190" s="39"/>
      <c r="K190" s="39"/>
      <c r="M190" s="39"/>
      <c r="N190" s="39"/>
      <c r="O190" s="39"/>
      <c r="P190" s="39"/>
      <c r="Q190" s="39"/>
      <c r="R190" s="170"/>
      <c r="T190" s="39"/>
    </row>
    <row r="191" spans="1:20" ht="15.75">
      <c r="A191" s="39"/>
      <c r="B191" s="39"/>
      <c r="C191" s="170"/>
      <c r="D191" s="170"/>
      <c r="E191" s="39"/>
      <c r="F191" s="39"/>
      <c r="G191" s="39"/>
      <c r="H191" s="170"/>
      <c r="I191" s="170"/>
      <c r="J191" s="39"/>
      <c r="K191" s="39"/>
      <c r="M191" s="39"/>
      <c r="N191" s="39"/>
      <c r="O191" s="39"/>
      <c r="P191" s="39"/>
      <c r="Q191" s="39"/>
      <c r="R191" s="170"/>
      <c r="T191" s="39"/>
    </row>
    <row r="192" spans="1:20" ht="15.75">
      <c r="A192" s="39"/>
      <c r="B192" s="39"/>
      <c r="C192" s="170"/>
      <c r="D192" s="170"/>
      <c r="E192" s="39"/>
      <c r="F192" s="39"/>
      <c r="G192" s="39"/>
      <c r="H192" s="170"/>
      <c r="I192" s="170"/>
      <c r="J192" s="39"/>
      <c r="K192" s="39"/>
      <c r="M192" s="39"/>
      <c r="N192" s="39"/>
      <c r="O192" s="39"/>
      <c r="P192" s="39"/>
      <c r="Q192" s="39"/>
      <c r="R192" s="170"/>
      <c r="T192" s="39"/>
    </row>
    <row r="193" spans="1:20" ht="15.75">
      <c r="A193" s="39"/>
      <c r="B193" s="39"/>
      <c r="C193" s="170"/>
      <c r="D193" s="170"/>
      <c r="E193" s="39"/>
      <c r="F193" s="39"/>
      <c r="G193" s="39"/>
      <c r="H193" s="170"/>
      <c r="I193" s="170"/>
      <c r="J193" s="39"/>
      <c r="K193" s="39"/>
      <c r="M193" s="39"/>
      <c r="N193" s="39"/>
      <c r="O193" s="39"/>
      <c r="P193" s="39"/>
      <c r="Q193" s="39"/>
      <c r="R193" s="170"/>
      <c r="T193" s="39"/>
    </row>
    <row r="194" spans="1:20" ht="15.75">
      <c r="A194" s="39"/>
      <c r="B194" s="39"/>
      <c r="C194" s="170"/>
      <c r="D194" s="170"/>
      <c r="E194" s="39"/>
      <c r="F194" s="39"/>
      <c r="G194" s="39"/>
      <c r="H194" s="170"/>
      <c r="I194" s="170"/>
      <c r="J194" s="39"/>
      <c r="K194" s="39"/>
      <c r="M194" s="39"/>
      <c r="N194" s="39"/>
      <c r="O194" s="39"/>
      <c r="P194" s="39"/>
      <c r="Q194" s="39"/>
      <c r="R194" s="170"/>
      <c r="T194" s="39"/>
    </row>
    <row r="195" spans="1:20" ht="15.75">
      <c r="A195" s="39"/>
      <c r="B195" s="39"/>
      <c r="C195" s="170"/>
      <c r="D195" s="170"/>
      <c r="E195" s="39"/>
      <c r="F195" s="39"/>
      <c r="G195" s="39"/>
      <c r="H195" s="170"/>
      <c r="I195" s="170"/>
      <c r="J195" s="39"/>
      <c r="K195" s="39"/>
      <c r="M195" s="39"/>
      <c r="N195" s="39"/>
      <c r="O195" s="39"/>
      <c r="P195" s="39"/>
      <c r="Q195" s="39"/>
      <c r="R195" s="170"/>
      <c r="T195" s="39"/>
    </row>
    <row r="196" spans="1:20" ht="15.75">
      <c r="A196" s="39"/>
      <c r="B196" s="39"/>
      <c r="C196" s="170"/>
      <c r="D196" s="170"/>
      <c r="E196" s="39"/>
      <c r="F196" s="39"/>
      <c r="G196" s="39"/>
      <c r="H196" s="170"/>
      <c r="I196" s="170"/>
      <c r="J196" s="39"/>
      <c r="K196" s="39"/>
      <c r="M196" s="39"/>
      <c r="N196" s="39"/>
      <c r="O196" s="39"/>
      <c r="P196" s="39"/>
      <c r="Q196" s="39"/>
      <c r="R196" s="170"/>
      <c r="T196" s="39"/>
    </row>
    <row r="197" spans="1:20" ht="15.75">
      <c r="A197" s="39"/>
      <c r="B197" s="39"/>
      <c r="C197" s="170"/>
      <c r="D197" s="170"/>
      <c r="E197" s="39"/>
      <c r="F197" s="39"/>
      <c r="G197" s="39"/>
      <c r="H197" s="170"/>
      <c r="I197" s="170"/>
      <c r="J197" s="39"/>
      <c r="K197" s="39"/>
      <c r="M197" s="39"/>
      <c r="N197" s="39"/>
      <c r="O197" s="39"/>
      <c r="P197" s="39"/>
      <c r="Q197" s="39"/>
      <c r="R197" s="170"/>
      <c r="T197" s="39"/>
    </row>
    <row r="198" spans="1:20" ht="15.75">
      <c r="A198" s="39"/>
      <c r="B198" s="39"/>
      <c r="C198" s="170"/>
      <c r="D198" s="170"/>
      <c r="E198" s="39"/>
      <c r="F198" s="39"/>
      <c r="G198" s="39"/>
      <c r="H198" s="170"/>
      <c r="I198" s="170"/>
      <c r="J198" s="39"/>
      <c r="K198" s="39"/>
      <c r="M198" s="39"/>
      <c r="N198" s="39"/>
      <c r="O198" s="39"/>
      <c r="P198" s="39"/>
      <c r="Q198" s="39"/>
      <c r="R198" s="170"/>
      <c r="T198" s="39"/>
    </row>
    <row r="199" spans="1:20" ht="15.75">
      <c r="A199" s="39"/>
      <c r="B199" s="39"/>
      <c r="C199" s="170"/>
      <c r="D199" s="170"/>
      <c r="E199" s="39"/>
      <c r="F199" s="39"/>
      <c r="G199" s="39"/>
      <c r="H199" s="170"/>
      <c r="I199" s="170"/>
      <c r="J199" s="39"/>
      <c r="K199" s="39"/>
      <c r="M199" s="39"/>
      <c r="N199" s="39"/>
      <c r="O199" s="39"/>
      <c r="P199" s="39"/>
      <c r="Q199" s="39"/>
      <c r="R199" s="170"/>
      <c r="T199" s="39"/>
    </row>
    <row r="200" spans="1:20" ht="15.75">
      <c r="A200" s="39"/>
      <c r="B200" s="39"/>
      <c r="C200" s="170"/>
      <c r="D200" s="170"/>
      <c r="E200" s="39"/>
      <c r="F200" s="39"/>
      <c r="G200" s="39"/>
      <c r="H200" s="170"/>
      <c r="I200" s="170"/>
      <c r="J200" s="39"/>
      <c r="K200" s="39"/>
      <c r="M200" s="39"/>
      <c r="N200" s="39"/>
      <c r="O200" s="39"/>
      <c r="P200" s="39"/>
      <c r="Q200" s="39"/>
      <c r="R200" s="170"/>
      <c r="T200" s="39"/>
    </row>
    <row r="201" spans="1:20" ht="15.75">
      <c r="A201" s="39"/>
      <c r="B201" s="39"/>
      <c r="C201" s="170"/>
      <c r="D201" s="170"/>
      <c r="E201" s="39"/>
      <c r="F201" s="39"/>
      <c r="G201" s="39"/>
      <c r="H201" s="170"/>
      <c r="I201" s="170"/>
      <c r="J201" s="39"/>
      <c r="K201" s="39"/>
      <c r="M201" s="39"/>
      <c r="N201" s="39"/>
      <c r="O201" s="39"/>
      <c r="P201" s="39"/>
      <c r="Q201" s="39"/>
      <c r="R201" s="170"/>
      <c r="T201" s="39"/>
    </row>
    <row r="202" spans="1:20" ht="15.75">
      <c r="A202" s="39"/>
      <c r="B202" s="39"/>
      <c r="C202" s="170"/>
      <c r="D202" s="170"/>
      <c r="E202" s="39"/>
      <c r="F202" s="39"/>
      <c r="G202" s="39"/>
      <c r="H202" s="170"/>
      <c r="I202" s="170"/>
      <c r="J202" s="39"/>
      <c r="K202" s="39"/>
      <c r="M202" s="39"/>
      <c r="N202" s="39"/>
      <c r="O202" s="39"/>
      <c r="P202" s="39"/>
      <c r="Q202" s="39"/>
      <c r="R202" s="170"/>
      <c r="T202" s="39"/>
    </row>
    <row r="203" spans="1:20" ht="15.75">
      <c r="A203" s="39"/>
      <c r="B203" s="39"/>
      <c r="C203" s="170"/>
      <c r="D203" s="170"/>
      <c r="E203" s="39"/>
      <c r="F203" s="39"/>
      <c r="G203" s="39"/>
      <c r="H203" s="170"/>
      <c r="I203" s="170"/>
      <c r="J203" s="39"/>
      <c r="K203" s="39"/>
      <c r="M203" s="39"/>
      <c r="N203" s="39"/>
      <c r="O203" s="39"/>
      <c r="P203" s="39"/>
      <c r="Q203" s="39"/>
      <c r="R203" s="170"/>
      <c r="T203" s="39"/>
    </row>
    <row r="204" spans="1:20" ht="15.75">
      <c r="A204" s="39"/>
      <c r="B204" s="39"/>
      <c r="C204" s="170"/>
      <c r="D204" s="170"/>
      <c r="E204" s="39"/>
      <c r="F204" s="39"/>
      <c r="G204" s="39"/>
      <c r="H204" s="170"/>
      <c r="I204" s="170"/>
      <c r="J204" s="39"/>
      <c r="K204" s="39"/>
      <c r="M204" s="39"/>
      <c r="N204" s="39"/>
      <c r="O204" s="39"/>
      <c r="P204" s="39"/>
      <c r="Q204" s="39"/>
      <c r="R204" s="170"/>
      <c r="T204" s="39"/>
    </row>
    <row r="205" spans="1:20" ht="15.75">
      <c r="A205" s="39"/>
      <c r="B205" s="39"/>
      <c r="C205" s="170"/>
      <c r="D205" s="170"/>
      <c r="E205" s="39"/>
      <c r="F205" s="39"/>
      <c r="G205" s="39"/>
      <c r="H205" s="170"/>
      <c r="I205" s="170"/>
      <c r="J205" s="39"/>
      <c r="K205" s="39"/>
      <c r="M205" s="39"/>
      <c r="N205" s="39"/>
      <c r="O205" s="39"/>
      <c r="P205" s="39"/>
      <c r="Q205" s="39"/>
      <c r="R205" s="170"/>
      <c r="T205" s="39"/>
    </row>
    <row r="206" spans="1:20" ht="15.75">
      <c r="A206" s="39"/>
      <c r="B206" s="39"/>
      <c r="C206" s="170"/>
      <c r="D206" s="170"/>
      <c r="E206" s="39"/>
      <c r="F206" s="39"/>
      <c r="G206" s="39"/>
      <c r="H206" s="170"/>
      <c r="I206" s="170"/>
      <c r="J206" s="39"/>
      <c r="K206" s="39"/>
      <c r="M206" s="39"/>
      <c r="N206" s="39"/>
      <c r="O206" s="39"/>
      <c r="P206" s="39"/>
      <c r="Q206" s="39"/>
      <c r="R206" s="170"/>
      <c r="T206" s="39"/>
    </row>
    <row r="207" spans="1:20" ht="15.75">
      <c r="A207" s="39"/>
      <c r="B207" s="39"/>
      <c r="C207" s="170"/>
      <c r="D207" s="170"/>
      <c r="E207" s="39"/>
      <c r="F207" s="39"/>
      <c r="G207" s="39"/>
      <c r="H207" s="170"/>
      <c r="I207" s="170"/>
      <c r="J207" s="39"/>
      <c r="K207" s="39"/>
      <c r="M207" s="39"/>
      <c r="N207" s="39"/>
      <c r="O207" s="39"/>
      <c r="P207" s="39"/>
      <c r="Q207" s="39"/>
      <c r="R207" s="170"/>
      <c r="T207" s="39"/>
    </row>
    <row r="208" spans="1:20" ht="15.75">
      <c r="A208" s="39"/>
      <c r="B208" s="39"/>
      <c r="C208" s="170"/>
      <c r="D208" s="170"/>
      <c r="E208" s="39"/>
      <c r="F208" s="39"/>
      <c r="G208" s="39"/>
      <c r="H208" s="170"/>
      <c r="I208" s="170"/>
      <c r="J208" s="39"/>
      <c r="K208" s="39"/>
      <c r="M208" s="39"/>
      <c r="N208" s="39"/>
      <c r="O208" s="39"/>
      <c r="P208" s="39"/>
      <c r="Q208" s="39"/>
      <c r="R208" s="170"/>
      <c r="T208" s="39"/>
    </row>
    <row r="209" spans="1:20" ht="15.75">
      <c r="A209" s="39"/>
      <c r="B209" s="39"/>
      <c r="C209" s="170"/>
      <c r="D209" s="170"/>
      <c r="E209" s="39"/>
      <c r="F209" s="39"/>
      <c r="G209" s="39"/>
      <c r="H209" s="170"/>
      <c r="I209" s="170"/>
      <c r="J209" s="39"/>
      <c r="K209" s="39"/>
      <c r="M209" s="39"/>
      <c r="N209" s="39"/>
      <c r="O209" s="39"/>
      <c r="P209" s="39"/>
      <c r="Q209" s="39"/>
      <c r="R209" s="170"/>
      <c r="T209" s="39"/>
    </row>
    <row r="210" spans="1:20" ht="15.75">
      <c r="A210" s="39"/>
      <c r="B210" s="39"/>
      <c r="C210" s="170"/>
      <c r="D210" s="170"/>
      <c r="E210" s="39"/>
      <c r="F210" s="39"/>
      <c r="G210" s="39"/>
      <c r="H210" s="170"/>
      <c r="I210" s="170"/>
      <c r="J210" s="39"/>
      <c r="K210" s="39"/>
      <c r="M210" s="39"/>
      <c r="N210" s="39"/>
      <c r="O210" s="39"/>
      <c r="P210" s="39"/>
      <c r="Q210" s="39"/>
      <c r="R210" s="170"/>
      <c r="T210" s="39"/>
    </row>
    <row r="211" spans="1:20" ht="15.75">
      <c r="A211" s="39"/>
      <c r="B211" s="39"/>
      <c r="C211" s="170"/>
      <c r="D211" s="170"/>
      <c r="E211" s="39"/>
      <c r="F211" s="39"/>
      <c r="G211" s="39"/>
      <c r="H211" s="170"/>
      <c r="I211" s="170"/>
      <c r="J211" s="39"/>
      <c r="K211" s="39"/>
      <c r="M211" s="39"/>
      <c r="N211" s="39"/>
      <c r="O211" s="39"/>
      <c r="P211" s="39"/>
      <c r="Q211" s="39"/>
      <c r="R211" s="170"/>
      <c r="T211" s="39"/>
    </row>
    <row r="212" spans="1:20" ht="15.75">
      <c r="A212" s="39"/>
      <c r="B212" s="39"/>
      <c r="C212" s="170"/>
      <c r="D212" s="170"/>
      <c r="E212" s="39"/>
      <c r="F212" s="39"/>
      <c r="G212" s="39"/>
      <c r="H212" s="170"/>
      <c r="I212" s="170"/>
      <c r="J212" s="39"/>
      <c r="K212" s="39"/>
      <c r="M212" s="39"/>
      <c r="N212" s="39"/>
      <c r="O212" s="39"/>
      <c r="P212" s="39"/>
      <c r="Q212" s="39"/>
      <c r="R212" s="170"/>
      <c r="T212" s="39"/>
    </row>
    <row r="213" spans="1:20" ht="15.75">
      <c r="A213" s="39"/>
      <c r="B213" s="39"/>
      <c r="C213" s="170"/>
      <c r="D213" s="170"/>
      <c r="E213" s="39"/>
      <c r="F213" s="39"/>
      <c r="G213" s="39"/>
      <c r="H213" s="170"/>
      <c r="I213" s="170"/>
      <c r="J213" s="39"/>
      <c r="K213" s="39"/>
      <c r="M213" s="39"/>
      <c r="N213" s="39"/>
      <c r="O213" s="39"/>
      <c r="P213" s="39"/>
      <c r="Q213" s="39"/>
      <c r="R213" s="170"/>
      <c r="T213" s="39"/>
    </row>
    <row r="214" spans="1:20" ht="15.75">
      <c r="A214" s="39"/>
      <c r="B214" s="39"/>
      <c r="C214" s="170"/>
      <c r="D214" s="170"/>
      <c r="E214" s="39"/>
      <c r="F214" s="39"/>
      <c r="G214" s="39"/>
      <c r="H214" s="170"/>
      <c r="I214" s="170"/>
      <c r="J214" s="39"/>
      <c r="K214" s="39"/>
      <c r="M214" s="39"/>
      <c r="N214" s="39"/>
      <c r="O214" s="39"/>
      <c r="P214" s="39"/>
      <c r="Q214" s="39"/>
      <c r="R214" s="170"/>
      <c r="T214" s="39"/>
    </row>
    <row r="215" spans="1:20" ht="15.75">
      <c r="A215" s="39"/>
      <c r="B215" s="39"/>
      <c r="C215" s="170"/>
      <c r="D215" s="170"/>
      <c r="E215" s="39"/>
      <c r="F215" s="39"/>
      <c r="G215" s="39"/>
      <c r="H215" s="170"/>
      <c r="I215" s="170"/>
      <c r="J215" s="39"/>
      <c r="K215" s="39"/>
      <c r="M215" s="39"/>
      <c r="N215" s="39"/>
      <c r="O215" s="39"/>
      <c r="P215" s="39"/>
      <c r="Q215" s="39"/>
      <c r="R215" s="170"/>
      <c r="T215" s="39"/>
    </row>
    <row r="216" spans="1:20" ht="15.75">
      <c r="A216" s="39"/>
      <c r="B216" s="39"/>
      <c r="C216" s="170"/>
      <c r="D216" s="170"/>
      <c r="E216" s="39"/>
      <c r="F216" s="39"/>
      <c r="G216" s="39"/>
      <c r="H216" s="170"/>
      <c r="I216" s="170"/>
      <c r="J216" s="39"/>
      <c r="K216" s="39"/>
      <c r="M216" s="39"/>
      <c r="N216" s="39"/>
      <c r="O216" s="39"/>
      <c r="P216" s="39"/>
      <c r="Q216" s="39"/>
      <c r="R216" s="170"/>
      <c r="T216" s="39"/>
    </row>
    <row r="217" spans="1:20" ht="15.75">
      <c r="A217" s="39"/>
      <c r="B217" s="39"/>
      <c r="C217" s="170"/>
      <c r="D217" s="170"/>
      <c r="E217" s="39"/>
      <c r="F217" s="39"/>
      <c r="G217" s="39"/>
      <c r="H217" s="170"/>
      <c r="I217" s="170"/>
      <c r="J217" s="39"/>
      <c r="K217" s="39"/>
      <c r="M217" s="39"/>
      <c r="N217" s="39"/>
      <c r="O217" s="39"/>
      <c r="P217" s="39"/>
      <c r="Q217" s="39"/>
      <c r="R217" s="170"/>
      <c r="T217" s="39"/>
    </row>
    <row r="218" spans="1:20" ht="15.75">
      <c r="A218" s="39"/>
      <c r="B218" s="39"/>
      <c r="C218" s="170"/>
      <c r="D218" s="170"/>
      <c r="E218" s="39"/>
      <c r="F218" s="39"/>
      <c r="G218" s="39"/>
      <c r="H218" s="170"/>
      <c r="I218" s="170"/>
      <c r="J218" s="39"/>
      <c r="K218" s="39"/>
      <c r="M218" s="39"/>
      <c r="N218" s="39"/>
      <c r="O218" s="39"/>
      <c r="P218" s="39"/>
      <c r="Q218" s="39"/>
      <c r="R218" s="170"/>
      <c r="T218" s="39"/>
    </row>
    <row r="219" spans="1:20" ht="15.75">
      <c r="A219" s="39"/>
      <c r="B219" s="39"/>
      <c r="C219" s="170"/>
      <c r="D219" s="170"/>
      <c r="E219" s="39"/>
      <c r="F219" s="39"/>
      <c r="G219" s="39"/>
      <c r="H219" s="170"/>
      <c r="I219" s="170"/>
      <c r="J219" s="39"/>
      <c r="K219" s="39"/>
      <c r="M219" s="39"/>
      <c r="N219" s="39"/>
      <c r="O219" s="39"/>
      <c r="P219" s="39"/>
      <c r="Q219" s="39"/>
      <c r="R219" s="170"/>
      <c r="T219" s="39"/>
    </row>
    <row r="220" spans="1:20" ht="15.75">
      <c r="A220" s="39"/>
      <c r="B220" s="39"/>
      <c r="C220" s="170"/>
      <c r="D220" s="170"/>
      <c r="E220" s="39"/>
      <c r="F220" s="39"/>
      <c r="G220" s="39"/>
      <c r="H220" s="170"/>
      <c r="I220" s="170"/>
      <c r="J220" s="39"/>
      <c r="K220" s="39"/>
      <c r="M220" s="39"/>
      <c r="N220" s="39"/>
      <c r="O220" s="39"/>
      <c r="P220" s="39"/>
      <c r="Q220" s="39"/>
      <c r="R220" s="170"/>
      <c r="T220" s="39"/>
    </row>
    <row r="221" spans="1:20" ht="15.75">
      <c r="A221" s="39"/>
      <c r="B221" s="39"/>
      <c r="C221" s="170"/>
      <c r="D221" s="170"/>
      <c r="E221" s="39"/>
      <c r="F221" s="39"/>
      <c r="G221" s="39"/>
      <c r="H221" s="170"/>
      <c r="I221" s="170"/>
      <c r="J221" s="39"/>
      <c r="K221" s="39"/>
      <c r="M221" s="39"/>
      <c r="N221" s="39"/>
      <c r="O221" s="39"/>
      <c r="P221" s="39"/>
      <c r="Q221" s="39"/>
      <c r="R221" s="170"/>
      <c r="T221" s="39"/>
    </row>
    <row r="222" spans="1:20" ht="15.75">
      <c r="A222" s="39"/>
      <c r="B222" s="39"/>
      <c r="C222" s="170"/>
      <c r="D222" s="170"/>
      <c r="E222" s="39"/>
      <c r="F222" s="39"/>
      <c r="G222" s="39"/>
      <c r="H222" s="170"/>
      <c r="I222" s="170"/>
      <c r="J222" s="39"/>
      <c r="K222" s="39"/>
      <c r="M222" s="39"/>
      <c r="N222" s="39"/>
      <c r="O222" s="39"/>
      <c r="P222" s="39"/>
      <c r="Q222" s="39"/>
      <c r="R222" s="170"/>
      <c r="T222" s="39"/>
    </row>
    <row r="223" spans="1:20" ht="15.75">
      <c r="A223" s="39"/>
      <c r="B223" s="39"/>
      <c r="C223" s="170"/>
      <c r="D223" s="170"/>
      <c r="E223" s="39"/>
      <c r="F223" s="39"/>
      <c r="G223" s="39"/>
      <c r="H223" s="170"/>
      <c r="I223" s="170"/>
      <c r="J223" s="39"/>
      <c r="K223" s="39"/>
      <c r="M223" s="39"/>
      <c r="N223" s="39"/>
      <c r="O223" s="39"/>
      <c r="P223" s="39"/>
      <c r="Q223" s="39"/>
      <c r="R223" s="170"/>
      <c r="T223" s="39"/>
    </row>
    <row r="224" spans="1:20" ht="15.75">
      <c r="A224" s="39"/>
      <c r="B224" s="39"/>
      <c r="C224" s="170"/>
      <c r="D224" s="170"/>
      <c r="E224" s="39"/>
      <c r="F224" s="39"/>
      <c r="G224" s="39"/>
      <c r="H224" s="170"/>
      <c r="I224" s="170"/>
      <c r="J224" s="39"/>
      <c r="K224" s="39"/>
      <c r="M224" s="39"/>
      <c r="N224" s="39"/>
      <c r="O224" s="39"/>
      <c r="P224" s="39"/>
      <c r="Q224" s="39"/>
      <c r="R224" s="170"/>
      <c r="T224" s="39"/>
    </row>
    <row r="225" spans="1:20" ht="15.75">
      <c r="A225" s="39"/>
      <c r="B225" s="39"/>
      <c r="C225" s="170"/>
      <c r="D225" s="170"/>
      <c r="E225" s="39"/>
      <c r="F225" s="39"/>
      <c r="G225" s="39"/>
      <c r="H225" s="170"/>
      <c r="I225" s="170"/>
      <c r="J225" s="39"/>
      <c r="K225" s="39"/>
      <c r="M225" s="39"/>
      <c r="N225" s="39"/>
      <c r="O225" s="39"/>
      <c r="P225" s="39"/>
      <c r="Q225" s="39"/>
      <c r="R225" s="170"/>
      <c r="T225" s="39"/>
    </row>
    <row r="226" spans="1:20" ht="15.75">
      <c r="A226" s="39"/>
      <c r="B226" s="39"/>
      <c r="C226" s="170"/>
      <c r="D226" s="170"/>
      <c r="E226" s="39"/>
      <c r="F226" s="39"/>
      <c r="G226" s="39"/>
      <c r="H226" s="170"/>
      <c r="I226" s="170"/>
      <c r="J226" s="39"/>
      <c r="K226" s="39"/>
      <c r="M226" s="39"/>
      <c r="N226" s="39"/>
      <c r="O226" s="39"/>
      <c r="P226" s="39"/>
      <c r="Q226" s="39"/>
      <c r="R226" s="170"/>
      <c r="T226" s="39"/>
    </row>
    <row r="227" spans="1:20" ht="15.75">
      <c r="A227" s="39"/>
      <c r="B227" s="39"/>
      <c r="C227" s="170"/>
      <c r="D227" s="170"/>
      <c r="E227" s="39"/>
      <c r="F227" s="39"/>
      <c r="G227" s="39"/>
      <c r="H227" s="170"/>
      <c r="I227" s="170"/>
      <c r="J227" s="39"/>
      <c r="K227" s="39"/>
      <c r="M227" s="39"/>
      <c r="N227" s="39"/>
      <c r="O227" s="39"/>
      <c r="P227" s="39"/>
      <c r="Q227" s="39"/>
      <c r="R227" s="170"/>
      <c r="T227" s="39"/>
    </row>
    <row r="228" spans="1:20" ht="15.75">
      <c r="A228" s="39"/>
      <c r="B228" s="39"/>
      <c r="C228" s="170"/>
      <c r="D228" s="170"/>
      <c r="E228" s="39"/>
      <c r="F228" s="39"/>
      <c r="G228" s="39"/>
      <c r="H228" s="170"/>
      <c r="I228" s="170"/>
      <c r="J228" s="39"/>
      <c r="K228" s="39"/>
      <c r="M228" s="39"/>
      <c r="N228" s="39"/>
      <c r="O228" s="39"/>
      <c r="P228" s="39"/>
      <c r="Q228" s="39"/>
      <c r="R228" s="170"/>
      <c r="T228" s="39"/>
    </row>
    <row r="229" spans="1:20" ht="15.75">
      <c r="A229" s="39"/>
      <c r="B229" s="39"/>
      <c r="C229" s="170"/>
      <c r="D229" s="170"/>
      <c r="E229" s="39"/>
      <c r="F229" s="39"/>
      <c r="G229" s="39"/>
      <c r="H229" s="170"/>
      <c r="I229" s="170"/>
      <c r="J229" s="39"/>
      <c r="K229" s="39"/>
      <c r="M229" s="39"/>
      <c r="N229" s="39"/>
      <c r="O229" s="39"/>
      <c r="P229" s="39"/>
      <c r="Q229" s="39"/>
      <c r="R229" s="170"/>
      <c r="T229" s="39"/>
    </row>
    <row r="230" spans="1:20" ht="15.75">
      <c r="A230" s="39"/>
      <c r="B230" s="39"/>
      <c r="C230" s="170"/>
      <c r="D230" s="170"/>
      <c r="E230" s="39"/>
      <c r="F230" s="39"/>
      <c r="G230" s="39"/>
      <c r="H230" s="170"/>
      <c r="I230" s="170"/>
      <c r="J230" s="39"/>
      <c r="K230" s="39"/>
      <c r="M230" s="39"/>
      <c r="N230" s="39"/>
      <c r="O230" s="39"/>
      <c r="P230" s="39"/>
      <c r="Q230" s="39"/>
      <c r="R230" s="170"/>
      <c r="T230" s="39"/>
    </row>
    <row r="231" spans="1:20" ht="15.75">
      <c r="A231" s="39"/>
      <c r="B231" s="39"/>
      <c r="C231" s="170"/>
      <c r="D231" s="170"/>
      <c r="E231" s="39"/>
      <c r="F231" s="39"/>
      <c r="G231" s="39"/>
      <c r="H231" s="170"/>
      <c r="I231" s="170"/>
      <c r="J231" s="39"/>
      <c r="K231" s="39"/>
      <c r="M231" s="39"/>
      <c r="N231" s="39"/>
      <c r="O231" s="39"/>
      <c r="P231" s="39"/>
      <c r="Q231" s="39"/>
      <c r="R231" s="170"/>
      <c r="T231" s="39"/>
    </row>
    <row r="232" spans="1:20" ht="15.75">
      <c r="A232" s="39"/>
      <c r="B232" s="39"/>
      <c r="C232" s="170"/>
      <c r="D232" s="170"/>
      <c r="E232" s="39"/>
      <c r="F232" s="39"/>
      <c r="G232" s="39"/>
      <c r="H232" s="170"/>
      <c r="I232" s="170"/>
      <c r="J232" s="39"/>
      <c r="K232" s="39"/>
      <c r="M232" s="39"/>
      <c r="N232" s="39"/>
      <c r="O232" s="39"/>
      <c r="P232" s="39"/>
      <c r="Q232" s="39"/>
      <c r="R232" s="170"/>
      <c r="T232" s="39"/>
    </row>
    <row r="233" spans="1:20" ht="15.75">
      <c r="A233" s="39"/>
      <c r="B233" s="39"/>
      <c r="C233" s="170"/>
      <c r="D233" s="170"/>
      <c r="E233" s="39"/>
      <c r="F233" s="39"/>
      <c r="G233" s="39"/>
      <c r="H233" s="170"/>
      <c r="I233" s="170"/>
      <c r="J233" s="39"/>
      <c r="K233" s="39"/>
      <c r="M233" s="39"/>
      <c r="N233" s="39"/>
      <c r="O233" s="39"/>
      <c r="P233" s="39"/>
      <c r="Q233" s="39"/>
      <c r="R233" s="170"/>
      <c r="T233" s="39"/>
    </row>
    <row r="234" spans="1:20" ht="15.75">
      <c r="A234" s="39"/>
      <c r="B234" s="39"/>
      <c r="C234" s="170"/>
      <c r="D234" s="170"/>
      <c r="E234" s="39"/>
      <c r="F234" s="39"/>
      <c r="G234" s="39"/>
      <c r="H234" s="170"/>
      <c r="I234" s="170"/>
      <c r="J234" s="39"/>
      <c r="K234" s="39"/>
      <c r="M234" s="39"/>
      <c r="N234" s="39"/>
      <c r="O234" s="39"/>
      <c r="P234" s="39"/>
      <c r="Q234" s="39"/>
      <c r="R234" s="170"/>
      <c r="T234" s="39"/>
    </row>
    <row r="235" spans="1:20" ht="15.75">
      <c r="A235" s="39"/>
      <c r="B235" s="39"/>
      <c r="C235" s="170"/>
      <c r="D235" s="170"/>
      <c r="E235" s="39"/>
      <c r="F235" s="39"/>
      <c r="G235" s="39"/>
      <c r="H235" s="170"/>
      <c r="I235" s="170"/>
      <c r="J235" s="39"/>
      <c r="K235" s="39"/>
      <c r="M235" s="39"/>
      <c r="N235" s="39"/>
      <c r="O235" s="39"/>
      <c r="P235" s="39"/>
      <c r="Q235" s="39"/>
      <c r="R235" s="170"/>
      <c r="T235" s="39"/>
    </row>
    <row r="236" spans="1:20" ht="15.75">
      <c r="A236" s="39"/>
      <c r="B236" s="39"/>
      <c r="C236" s="170"/>
      <c r="D236" s="170"/>
      <c r="E236" s="39"/>
      <c r="F236" s="39"/>
      <c r="G236" s="39"/>
      <c r="H236" s="170"/>
      <c r="I236" s="170"/>
      <c r="J236" s="39"/>
      <c r="K236" s="39"/>
      <c r="M236" s="39"/>
      <c r="N236" s="39"/>
      <c r="O236" s="39"/>
      <c r="P236" s="39"/>
      <c r="Q236" s="39"/>
      <c r="R236" s="170"/>
      <c r="T236" s="39"/>
    </row>
    <row r="237" spans="1:20" ht="15.75">
      <c r="A237" s="39"/>
      <c r="B237" s="39"/>
      <c r="C237" s="170"/>
      <c r="D237" s="170"/>
      <c r="E237" s="39"/>
      <c r="F237" s="39"/>
      <c r="G237" s="39"/>
      <c r="H237" s="170"/>
      <c r="I237" s="170"/>
      <c r="J237" s="39"/>
      <c r="K237" s="39"/>
      <c r="M237" s="39"/>
      <c r="N237" s="39"/>
      <c r="O237" s="39"/>
      <c r="P237" s="39"/>
      <c r="Q237" s="39"/>
      <c r="R237" s="170"/>
      <c r="T237" s="39"/>
    </row>
    <row r="238" spans="1:20" ht="15.75">
      <c r="A238" s="39"/>
      <c r="B238" s="39"/>
      <c r="C238" s="170"/>
      <c r="D238" s="170"/>
      <c r="E238" s="39"/>
      <c r="F238" s="39"/>
      <c r="G238" s="39"/>
      <c r="H238" s="170"/>
      <c r="I238" s="170"/>
      <c r="J238" s="39"/>
      <c r="K238" s="39"/>
      <c r="M238" s="39"/>
      <c r="N238" s="39"/>
      <c r="O238" s="39"/>
      <c r="P238" s="39"/>
      <c r="Q238" s="39"/>
      <c r="R238" s="170"/>
      <c r="T238" s="39"/>
    </row>
    <row r="239" spans="1:20" ht="15.75">
      <c r="A239" s="39"/>
      <c r="B239" s="39"/>
      <c r="C239" s="170"/>
      <c r="D239" s="170"/>
      <c r="E239" s="39"/>
      <c r="F239" s="39"/>
      <c r="G239" s="39"/>
      <c r="H239" s="170"/>
      <c r="I239" s="170"/>
      <c r="J239" s="39"/>
      <c r="K239" s="39"/>
      <c r="M239" s="39"/>
      <c r="N239" s="39"/>
      <c r="O239" s="39"/>
      <c r="P239" s="39"/>
      <c r="Q239" s="39"/>
      <c r="R239" s="170"/>
      <c r="T239" s="39"/>
    </row>
    <row r="240" spans="1:20" ht="15.75">
      <c r="A240" s="39"/>
      <c r="B240" s="39"/>
      <c r="C240" s="170"/>
      <c r="D240" s="170"/>
      <c r="E240" s="39"/>
      <c r="F240" s="39"/>
      <c r="G240" s="39"/>
      <c r="H240" s="170"/>
      <c r="I240" s="170"/>
      <c r="J240" s="39"/>
      <c r="K240" s="39"/>
      <c r="M240" s="39"/>
      <c r="N240" s="39"/>
      <c r="O240" s="39"/>
      <c r="P240" s="39"/>
      <c r="Q240" s="39"/>
      <c r="R240" s="170"/>
      <c r="T240" s="39"/>
    </row>
    <row r="241" spans="1:20" ht="15.75">
      <c r="A241" s="39"/>
      <c r="B241" s="39"/>
      <c r="C241" s="170"/>
      <c r="D241" s="170"/>
      <c r="E241" s="39"/>
      <c r="F241" s="39"/>
      <c r="G241" s="39"/>
      <c r="H241" s="170"/>
      <c r="I241" s="170"/>
      <c r="J241" s="39"/>
      <c r="K241" s="39"/>
      <c r="M241" s="39"/>
      <c r="N241" s="39"/>
      <c r="O241" s="39"/>
      <c r="P241" s="39"/>
      <c r="Q241" s="39"/>
      <c r="R241" s="170"/>
      <c r="T241" s="39"/>
    </row>
    <row r="242" spans="1:20" ht="15.75">
      <c r="A242" s="39"/>
      <c r="B242" s="39"/>
      <c r="C242" s="170"/>
      <c r="D242" s="170"/>
      <c r="E242" s="39"/>
      <c r="F242" s="39"/>
      <c r="G242" s="39"/>
      <c r="H242" s="170"/>
      <c r="I242" s="170"/>
      <c r="J242" s="39"/>
      <c r="K242" s="39"/>
      <c r="M242" s="39"/>
      <c r="N242" s="39"/>
      <c r="O242" s="39"/>
      <c r="P242" s="39"/>
      <c r="Q242" s="39"/>
      <c r="R242" s="170"/>
      <c r="T242" s="39"/>
    </row>
    <row r="243" spans="1:20" ht="15.75">
      <c r="A243" s="39"/>
      <c r="B243" s="39"/>
      <c r="C243" s="170"/>
      <c r="D243" s="170"/>
      <c r="E243" s="39"/>
      <c r="F243" s="39"/>
      <c r="G243" s="39"/>
      <c r="H243" s="170"/>
      <c r="I243" s="170"/>
      <c r="J243" s="39"/>
      <c r="K243" s="39"/>
      <c r="M243" s="39"/>
      <c r="N243" s="39"/>
      <c r="O243" s="39"/>
      <c r="P243" s="39"/>
      <c r="Q243" s="39"/>
      <c r="R243" s="170"/>
      <c r="T243" s="39"/>
    </row>
    <row r="244" spans="1:20" ht="15.75">
      <c r="A244" s="39"/>
      <c r="B244" s="39"/>
      <c r="C244" s="170"/>
      <c r="D244" s="170"/>
      <c r="E244" s="39"/>
      <c r="F244" s="39"/>
      <c r="G244" s="39"/>
      <c r="H244" s="170"/>
      <c r="I244" s="170"/>
      <c r="J244" s="39"/>
      <c r="K244" s="39"/>
      <c r="M244" s="39"/>
      <c r="N244" s="39"/>
      <c r="O244" s="39"/>
      <c r="P244" s="39"/>
      <c r="Q244" s="39"/>
      <c r="R244" s="170"/>
      <c r="T244" s="39"/>
    </row>
    <row r="245" spans="1:20" ht="15.75">
      <c r="A245" s="39"/>
      <c r="B245" s="39"/>
      <c r="C245" s="170"/>
      <c r="D245" s="170"/>
      <c r="E245" s="39"/>
      <c r="F245" s="39"/>
      <c r="G245" s="39"/>
      <c r="H245" s="170"/>
      <c r="I245" s="170"/>
      <c r="J245" s="39"/>
      <c r="K245" s="39"/>
      <c r="M245" s="39"/>
      <c r="N245" s="39"/>
      <c r="O245" s="39"/>
      <c r="P245" s="39"/>
      <c r="Q245" s="39"/>
      <c r="R245" s="170"/>
      <c r="T245" s="39"/>
    </row>
    <row r="246" spans="1:20" ht="15.75">
      <c r="A246" s="39"/>
      <c r="B246" s="39"/>
      <c r="C246" s="170"/>
      <c r="D246" s="170"/>
      <c r="E246" s="39"/>
      <c r="F246" s="39"/>
      <c r="G246" s="39"/>
      <c r="H246" s="170"/>
      <c r="I246" s="170"/>
      <c r="J246" s="39"/>
      <c r="K246" s="39"/>
      <c r="M246" s="39"/>
      <c r="N246" s="39"/>
      <c r="O246" s="39"/>
      <c r="P246" s="39"/>
      <c r="Q246" s="39"/>
      <c r="R246" s="170"/>
      <c r="T246" s="39"/>
    </row>
    <row r="247" spans="1:20" ht="15.75">
      <c r="A247" s="39"/>
      <c r="B247" s="39"/>
      <c r="C247" s="170"/>
      <c r="D247" s="170"/>
      <c r="E247" s="39"/>
      <c r="F247" s="39"/>
      <c r="G247" s="39"/>
      <c r="H247" s="170"/>
      <c r="I247" s="170"/>
      <c r="J247" s="39"/>
      <c r="K247" s="39"/>
      <c r="M247" s="39"/>
      <c r="N247" s="39"/>
      <c r="O247" s="39"/>
      <c r="P247" s="39"/>
      <c r="Q247" s="39"/>
      <c r="R247" s="170"/>
      <c r="T247" s="39"/>
    </row>
    <row r="248" spans="1:20" ht="15.75">
      <c r="A248" s="39"/>
      <c r="B248" s="39"/>
      <c r="C248" s="170"/>
      <c r="D248" s="170"/>
      <c r="E248" s="39"/>
      <c r="F248" s="39"/>
      <c r="G248" s="39"/>
      <c r="H248" s="170"/>
      <c r="I248" s="170"/>
      <c r="J248" s="39"/>
      <c r="K248" s="39"/>
      <c r="M248" s="39"/>
      <c r="N248" s="39"/>
      <c r="O248" s="39"/>
      <c r="P248" s="39"/>
      <c r="Q248" s="39"/>
      <c r="R248" s="170"/>
      <c r="T248" s="39"/>
    </row>
    <row r="249" spans="1:20" ht="15.75">
      <c r="A249" s="39"/>
      <c r="B249" s="39"/>
      <c r="C249" s="170"/>
      <c r="D249" s="170"/>
      <c r="E249" s="39"/>
      <c r="F249" s="39"/>
      <c r="G249" s="39"/>
      <c r="H249" s="170"/>
      <c r="I249" s="170"/>
      <c r="J249" s="39"/>
      <c r="K249" s="39"/>
      <c r="M249" s="39"/>
      <c r="N249" s="39"/>
      <c r="O249" s="39"/>
      <c r="P249" s="39"/>
      <c r="Q249" s="39"/>
      <c r="R249" s="170"/>
      <c r="T249" s="39"/>
    </row>
    <row r="250" spans="1:20" ht="15.75">
      <c r="A250" s="39"/>
      <c r="B250" s="39"/>
      <c r="C250" s="170"/>
      <c r="D250" s="170"/>
      <c r="E250" s="39"/>
      <c r="F250" s="39"/>
      <c r="G250" s="39"/>
      <c r="H250" s="170"/>
      <c r="I250" s="170"/>
      <c r="J250" s="39"/>
      <c r="K250" s="39"/>
      <c r="M250" s="39"/>
      <c r="N250" s="39"/>
      <c r="O250" s="39"/>
      <c r="P250" s="39"/>
      <c r="Q250" s="39"/>
      <c r="R250" s="170"/>
      <c r="T250" s="39"/>
    </row>
    <row r="251" spans="1:20" ht="15.75">
      <c r="A251" s="39"/>
      <c r="B251" s="39"/>
      <c r="C251" s="170"/>
      <c r="D251" s="170"/>
      <c r="E251" s="39"/>
      <c r="F251" s="39"/>
      <c r="G251" s="39"/>
      <c r="H251" s="170"/>
      <c r="I251" s="170"/>
      <c r="J251" s="39"/>
      <c r="K251" s="39"/>
      <c r="M251" s="39"/>
      <c r="N251" s="39"/>
      <c r="O251" s="39"/>
      <c r="P251" s="39"/>
      <c r="Q251" s="39"/>
      <c r="R251" s="170"/>
      <c r="T251" s="39"/>
    </row>
    <row r="252" spans="1:20" ht="15.75">
      <c r="A252" s="39"/>
      <c r="B252" s="39"/>
      <c r="C252" s="170"/>
      <c r="D252" s="170"/>
      <c r="E252" s="39"/>
      <c r="F252" s="39"/>
      <c r="G252" s="39"/>
      <c r="H252" s="170"/>
      <c r="I252" s="170"/>
      <c r="J252" s="39"/>
      <c r="K252" s="39"/>
      <c r="M252" s="39"/>
      <c r="N252" s="39"/>
      <c r="O252" s="39"/>
      <c r="P252" s="39"/>
      <c r="Q252" s="39"/>
      <c r="R252" s="170"/>
      <c r="T252" s="39"/>
    </row>
    <row r="253" spans="1:20" ht="15.75">
      <c r="A253" s="39"/>
      <c r="B253" s="39"/>
      <c r="C253" s="170"/>
      <c r="D253" s="170"/>
      <c r="E253" s="39"/>
      <c r="F253" s="39"/>
      <c r="G253" s="39"/>
      <c r="H253" s="170"/>
      <c r="I253" s="170"/>
      <c r="J253" s="39"/>
      <c r="K253" s="39"/>
      <c r="M253" s="39"/>
      <c r="N253" s="39"/>
      <c r="O253" s="39"/>
      <c r="P253" s="39"/>
      <c r="Q253" s="39"/>
      <c r="R253" s="170"/>
      <c r="T253" s="39"/>
    </row>
    <row r="254" spans="1:20" ht="15.75">
      <c r="A254" s="39"/>
      <c r="B254" s="39"/>
      <c r="C254" s="170"/>
      <c r="D254" s="170"/>
      <c r="E254" s="39"/>
      <c r="F254" s="39"/>
      <c r="G254" s="39"/>
      <c r="H254" s="170"/>
      <c r="I254" s="170"/>
      <c r="J254" s="39"/>
      <c r="K254" s="39"/>
      <c r="M254" s="39"/>
      <c r="N254" s="39"/>
      <c r="O254" s="39"/>
      <c r="P254" s="39"/>
      <c r="Q254" s="39"/>
      <c r="R254" s="170"/>
      <c r="T254" s="39"/>
    </row>
    <row r="255" spans="1:20" ht="15.75">
      <c r="A255" s="39"/>
      <c r="B255" s="39"/>
      <c r="C255" s="170"/>
      <c r="D255" s="170"/>
      <c r="E255" s="39"/>
      <c r="F255" s="39"/>
      <c r="G255" s="39"/>
      <c r="H255" s="170"/>
      <c r="I255" s="170"/>
      <c r="J255" s="39"/>
      <c r="K255" s="39"/>
      <c r="M255" s="39"/>
      <c r="N255" s="39"/>
      <c r="O255" s="39"/>
      <c r="P255" s="39"/>
      <c r="Q255" s="39"/>
      <c r="R255" s="170"/>
      <c r="T255" s="39"/>
    </row>
    <row r="256" spans="1:20" ht="15.75">
      <c r="A256" s="39"/>
      <c r="B256" s="39"/>
      <c r="C256" s="170"/>
      <c r="D256" s="170"/>
      <c r="E256" s="39"/>
      <c r="F256" s="39"/>
      <c r="G256" s="39"/>
      <c r="H256" s="170"/>
      <c r="I256" s="170"/>
      <c r="J256" s="39"/>
      <c r="K256" s="39"/>
      <c r="M256" s="39"/>
      <c r="N256" s="39"/>
      <c r="O256" s="39"/>
      <c r="P256" s="39"/>
      <c r="Q256" s="39"/>
      <c r="R256" s="170"/>
      <c r="T256" s="39"/>
    </row>
    <row r="257" spans="1:20" ht="15.75">
      <c r="A257" s="39"/>
      <c r="B257" s="39"/>
      <c r="C257" s="170"/>
      <c r="D257" s="170"/>
      <c r="E257" s="39"/>
      <c r="F257" s="39"/>
      <c r="G257" s="39"/>
      <c r="H257" s="170"/>
      <c r="I257" s="170"/>
      <c r="J257" s="39"/>
      <c r="K257" s="39"/>
      <c r="M257" s="39"/>
      <c r="N257" s="39"/>
      <c r="O257" s="39"/>
      <c r="P257" s="39"/>
      <c r="Q257" s="39"/>
      <c r="R257" s="170"/>
      <c r="T257" s="39"/>
    </row>
    <row r="258" spans="1:20" ht="15.75">
      <c r="A258" s="39"/>
      <c r="B258" s="39"/>
      <c r="C258" s="170"/>
      <c r="D258" s="170"/>
      <c r="E258" s="39"/>
      <c r="F258" s="39"/>
      <c r="G258" s="39"/>
      <c r="H258" s="170"/>
      <c r="I258" s="170"/>
      <c r="J258" s="39"/>
      <c r="K258" s="39"/>
      <c r="M258" s="39"/>
      <c r="N258" s="39"/>
      <c r="O258" s="39"/>
      <c r="P258" s="39"/>
      <c r="Q258" s="39"/>
      <c r="R258" s="170"/>
      <c r="T258" s="39"/>
    </row>
    <row r="259" spans="1:20" ht="15.75">
      <c r="A259" s="39"/>
      <c r="B259" s="39"/>
      <c r="C259" s="170"/>
      <c r="D259" s="170"/>
      <c r="E259" s="39"/>
      <c r="F259" s="39"/>
      <c r="G259" s="39"/>
      <c r="H259" s="170"/>
      <c r="I259" s="170"/>
      <c r="J259" s="39"/>
      <c r="K259" s="39"/>
      <c r="M259" s="39"/>
      <c r="N259" s="39"/>
      <c r="O259" s="39"/>
      <c r="P259" s="39"/>
      <c r="Q259" s="39"/>
      <c r="R259" s="170"/>
      <c r="T259" s="39"/>
    </row>
    <row r="260" spans="1:20" ht="15.75">
      <c r="A260" s="39"/>
      <c r="B260" s="39"/>
      <c r="C260" s="170"/>
      <c r="D260" s="170"/>
      <c r="E260" s="39"/>
      <c r="F260" s="39"/>
      <c r="G260" s="39"/>
      <c r="H260" s="170"/>
      <c r="I260" s="170"/>
      <c r="J260" s="39"/>
      <c r="K260" s="39"/>
      <c r="M260" s="39"/>
      <c r="N260" s="39"/>
      <c r="O260" s="39"/>
      <c r="P260" s="39"/>
      <c r="Q260" s="39"/>
      <c r="R260" s="170"/>
      <c r="T260" s="39"/>
    </row>
    <row r="261" spans="1:20" ht="15.75">
      <c r="A261" s="39"/>
      <c r="B261" s="39"/>
      <c r="C261" s="170"/>
      <c r="D261" s="170"/>
      <c r="E261" s="39"/>
      <c r="F261" s="39"/>
      <c r="G261" s="39"/>
      <c r="H261" s="170"/>
      <c r="I261" s="170"/>
      <c r="J261" s="39"/>
      <c r="K261" s="39"/>
      <c r="M261" s="39"/>
      <c r="N261" s="39"/>
      <c r="O261" s="39"/>
      <c r="P261" s="39"/>
      <c r="Q261" s="39"/>
      <c r="R261" s="170"/>
      <c r="T261" s="39"/>
    </row>
    <row r="262" spans="1:20" ht="15.75">
      <c r="A262" s="39"/>
      <c r="B262" s="39"/>
      <c r="C262" s="170"/>
      <c r="D262" s="170"/>
      <c r="E262" s="39"/>
      <c r="F262" s="39"/>
      <c r="G262" s="39"/>
      <c r="H262" s="170"/>
      <c r="I262" s="170"/>
      <c r="J262" s="39"/>
      <c r="K262" s="39"/>
      <c r="M262" s="39"/>
      <c r="N262" s="39"/>
      <c r="O262" s="39"/>
      <c r="P262" s="39"/>
      <c r="Q262" s="39"/>
      <c r="R262" s="170"/>
      <c r="T262" s="39"/>
    </row>
    <row r="263" spans="1:20" ht="15.75">
      <c r="A263" s="39"/>
      <c r="B263" s="39"/>
      <c r="C263" s="170"/>
      <c r="D263" s="170"/>
      <c r="E263" s="39"/>
      <c r="F263" s="39"/>
      <c r="G263" s="39"/>
      <c r="H263" s="170"/>
      <c r="I263" s="170"/>
      <c r="J263" s="39"/>
      <c r="K263" s="39"/>
      <c r="M263" s="39"/>
      <c r="N263" s="39"/>
      <c r="O263" s="39"/>
      <c r="P263" s="39"/>
      <c r="Q263" s="39"/>
      <c r="R263" s="170"/>
      <c r="T263" s="39"/>
    </row>
    <row r="264" spans="1:20" ht="15.75">
      <c r="A264" s="39"/>
      <c r="B264" s="39"/>
      <c r="C264" s="170"/>
      <c r="D264" s="170"/>
      <c r="E264" s="39"/>
      <c r="F264" s="39"/>
      <c r="G264" s="39"/>
      <c r="H264" s="170"/>
      <c r="I264" s="170"/>
      <c r="J264" s="39"/>
      <c r="K264" s="39"/>
      <c r="M264" s="39"/>
      <c r="N264" s="39"/>
      <c r="O264" s="39"/>
      <c r="P264" s="39"/>
      <c r="Q264" s="39"/>
      <c r="R264" s="170"/>
      <c r="T264" s="39"/>
    </row>
    <row r="265" spans="1:20" ht="15.75">
      <c r="A265" s="39"/>
      <c r="B265" s="39"/>
      <c r="C265" s="170"/>
      <c r="D265" s="170"/>
      <c r="E265" s="39"/>
      <c r="F265" s="39"/>
      <c r="G265" s="39"/>
      <c r="H265" s="170"/>
      <c r="I265" s="170"/>
      <c r="J265" s="39"/>
      <c r="K265" s="39"/>
      <c r="M265" s="39"/>
      <c r="N265" s="39"/>
      <c r="O265" s="39"/>
      <c r="P265" s="39"/>
      <c r="Q265" s="39"/>
      <c r="R265" s="170"/>
      <c r="T265" s="39"/>
    </row>
    <row r="266" spans="1:20" ht="15.75">
      <c r="A266" s="39"/>
      <c r="B266" s="39"/>
      <c r="C266" s="170"/>
      <c r="D266" s="170"/>
      <c r="E266" s="39"/>
      <c r="F266" s="39"/>
      <c r="G266" s="39"/>
      <c r="H266" s="170"/>
      <c r="I266" s="170"/>
      <c r="J266" s="39"/>
      <c r="K266" s="39"/>
      <c r="M266" s="39"/>
      <c r="N266" s="39"/>
      <c r="O266" s="39"/>
      <c r="P266" s="39"/>
      <c r="Q266" s="39"/>
      <c r="R266" s="170"/>
      <c r="T266" s="39"/>
    </row>
    <row r="267" spans="1:20" ht="15.75">
      <c r="A267" s="39"/>
      <c r="B267" s="39"/>
      <c r="C267" s="170"/>
      <c r="D267" s="170"/>
      <c r="E267" s="39"/>
      <c r="F267" s="39"/>
      <c r="G267" s="39"/>
      <c r="H267" s="170"/>
      <c r="I267" s="170"/>
      <c r="J267" s="39"/>
      <c r="K267" s="39"/>
      <c r="M267" s="39"/>
      <c r="N267" s="39"/>
      <c r="O267" s="39"/>
      <c r="P267" s="39"/>
      <c r="Q267" s="39"/>
      <c r="R267" s="170"/>
      <c r="T267" s="39"/>
    </row>
    <row r="268" spans="1:20" ht="15.75">
      <c r="A268" s="39"/>
      <c r="B268" s="39"/>
      <c r="C268" s="170"/>
      <c r="D268" s="170"/>
      <c r="E268" s="39"/>
      <c r="F268" s="39"/>
      <c r="G268" s="39"/>
      <c r="H268" s="170"/>
      <c r="I268" s="170"/>
      <c r="J268" s="39"/>
      <c r="K268" s="39"/>
      <c r="M268" s="39"/>
      <c r="N268" s="39"/>
      <c r="O268" s="39"/>
      <c r="P268" s="39"/>
      <c r="Q268" s="39"/>
      <c r="R268" s="170"/>
      <c r="T268" s="39"/>
    </row>
    <row r="269" spans="1:20" ht="15.75">
      <c r="A269" s="39"/>
      <c r="B269" s="39"/>
      <c r="C269" s="170"/>
      <c r="D269" s="170"/>
      <c r="E269" s="39"/>
      <c r="F269" s="39"/>
      <c r="G269" s="39"/>
      <c r="H269" s="170"/>
      <c r="I269" s="170"/>
      <c r="J269" s="39"/>
      <c r="K269" s="39"/>
      <c r="M269" s="39"/>
      <c r="N269" s="39"/>
      <c r="O269" s="39"/>
      <c r="P269" s="39"/>
      <c r="Q269" s="39"/>
      <c r="R269" s="170"/>
      <c r="T269" s="39"/>
    </row>
    <row r="270" spans="1:20" ht="15.75">
      <c r="A270" s="39"/>
      <c r="B270" s="39"/>
      <c r="C270" s="170"/>
      <c r="D270" s="170"/>
      <c r="E270" s="39"/>
      <c r="F270" s="39"/>
      <c r="G270" s="39"/>
      <c r="H270" s="170"/>
      <c r="I270" s="170"/>
      <c r="J270" s="39"/>
      <c r="K270" s="39"/>
      <c r="M270" s="39"/>
      <c r="N270" s="39"/>
      <c r="O270" s="39"/>
      <c r="P270" s="39"/>
      <c r="Q270" s="39"/>
      <c r="R270" s="170"/>
      <c r="T270" s="39"/>
    </row>
    <row r="271" spans="1:20" ht="15.75">
      <c r="A271" s="39"/>
      <c r="B271" s="39"/>
      <c r="C271" s="170"/>
      <c r="D271" s="170"/>
      <c r="E271" s="39"/>
      <c r="F271" s="39"/>
      <c r="G271" s="39"/>
      <c r="H271" s="170"/>
      <c r="I271" s="170"/>
      <c r="J271" s="39"/>
      <c r="K271" s="39"/>
      <c r="M271" s="39"/>
      <c r="N271" s="39"/>
      <c r="O271" s="39"/>
      <c r="P271" s="39"/>
      <c r="Q271" s="39"/>
      <c r="R271" s="170"/>
      <c r="T271" s="39"/>
    </row>
    <row r="272" spans="1:20" ht="15.75">
      <c r="A272" s="39"/>
      <c r="B272" s="39"/>
      <c r="C272" s="170"/>
      <c r="D272" s="170"/>
      <c r="E272" s="39"/>
      <c r="F272" s="39"/>
      <c r="G272" s="39"/>
      <c r="H272" s="170"/>
      <c r="I272" s="170"/>
      <c r="J272" s="39"/>
      <c r="K272" s="39"/>
      <c r="M272" s="39"/>
      <c r="N272" s="39"/>
      <c r="O272" s="39"/>
      <c r="P272" s="39"/>
      <c r="Q272" s="39"/>
      <c r="R272" s="170"/>
      <c r="T272" s="39"/>
    </row>
    <row r="273" spans="1:20" ht="15.75">
      <c r="A273" s="39"/>
      <c r="B273" s="39"/>
      <c r="C273" s="170"/>
      <c r="D273" s="170"/>
      <c r="E273" s="39"/>
      <c r="F273" s="39"/>
      <c r="G273" s="39"/>
      <c r="H273" s="170"/>
      <c r="I273" s="170"/>
      <c r="J273" s="39"/>
      <c r="K273" s="39"/>
      <c r="M273" s="39"/>
      <c r="N273" s="39"/>
      <c r="O273" s="39"/>
      <c r="P273" s="39"/>
      <c r="Q273" s="39"/>
      <c r="R273" s="170"/>
      <c r="T273" s="39"/>
    </row>
    <row r="274" spans="1:20" ht="15.75">
      <c r="A274" s="39"/>
      <c r="B274" s="39"/>
      <c r="C274" s="170"/>
      <c r="D274" s="170"/>
      <c r="E274" s="39"/>
      <c r="F274" s="39"/>
      <c r="G274" s="39"/>
      <c r="H274" s="170"/>
      <c r="I274" s="170"/>
      <c r="J274" s="39"/>
      <c r="K274" s="39"/>
      <c r="M274" s="39"/>
      <c r="N274" s="39"/>
      <c r="O274" s="39"/>
      <c r="P274" s="39"/>
      <c r="Q274" s="39"/>
      <c r="R274" s="170"/>
      <c r="T274" s="39"/>
    </row>
    <row r="275" spans="1:20" ht="15.75">
      <c r="A275" s="39"/>
      <c r="B275" s="39"/>
      <c r="C275" s="170"/>
      <c r="D275" s="170"/>
      <c r="E275" s="39"/>
      <c r="F275" s="39"/>
      <c r="G275" s="39"/>
      <c r="H275" s="170"/>
      <c r="I275" s="170"/>
      <c r="J275" s="39"/>
      <c r="K275" s="39"/>
      <c r="M275" s="39"/>
      <c r="N275" s="39"/>
      <c r="O275" s="39"/>
      <c r="P275" s="39"/>
      <c r="Q275" s="39"/>
      <c r="R275" s="170"/>
      <c r="T275" s="39"/>
    </row>
    <row r="276" spans="1:20" ht="15.75">
      <c r="A276" s="39"/>
      <c r="B276" s="39"/>
      <c r="C276" s="170"/>
      <c r="D276" s="170"/>
      <c r="E276" s="39"/>
      <c r="F276" s="39"/>
      <c r="G276" s="39"/>
      <c r="H276" s="170"/>
      <c r="I276" s="170"/>
      <c r="J276" s="39"/>
      <c r="K276" s="39"/>
      <c r="M276" s="39"/>
      <c r="N276" s="39"/>
      <c r="O276" s="39"/>
      <c r="P276" s="39"/>
      <c r="Q276" s="39"/>
      <c r="R276" s="170"/>
      <c r="T276" s="39"/>
    </row>
    <row r="277" spans="1:20" ht="15.75">
      <c r="A277" s="39"/>
      <c r="B277" s="39"/>
      <c r="C277" s="170"/>
      <c r="D277" s="170"/>
      <c r="E277" s="39"/>
      <c r="F277" s="39"/>
      <c r="G277" s="39"/>
      <c r="H277" s="170"/>
      <c r="I277" s="170"/>
      <c r="J277" s="39"/>
      <c r="K277" s="39"/>
      <c r="M277" s="39"/>
      <c r="N277" s="39"/>
      <c r="O277" s="39"/>
      <c r="P277" s="39"/>
      <c r="Q277" s="39"/>
      <c r="R277" s="170"/>
      <c r="T277" s="39"/>
    </row>
    <row r="278" spans="1:20" ht="15.75">
      <c r="A278" s="39"/>
      <c r="B278" s="39"/>
      <c r="C278" s="170"/>
      <c r="D278" s="170"/>
      <c r="E278" s="39"/>
      <c r="F278" s="39"/>
      <c r="G278" s="39"/>
      <c r="H278" s="170"/>
      <c r="I278" s="170"/>
      <c r="J278" s="39"/>
      <c r="K278" s="39"/>
      <c r="M278" s="39"/>
      <c r="N278" s="39"/>
      <c r="O278" s="39"/>
      <c r="P278" s="39"/>
      <c r="Q278" s="39"/>
      <c r="R278" s="170"/>
      <c r="T278" s="39"/>
    </row>
    <row r="279" spans="1:20" ht="15.75">
      <c r="A279" s="39"/>
      <c r="B279" s="39"/>
      <c r="C279" s="170"/>
      <c r="D279" s="170"/>
      <c r="E279" s="39"/>
      <c r="F279" s="39"/>
      <c r="G279" s="39"/>
      <c r="H279" s="170"/>
      <c r="I279" s="170"/>
      <c r="J279" s="39"/>
      <c r="K279" s="39"/>
      <c r="M279" s="39"/>
      <c r="N279" s="39"/>
      <c r="O279" s="39"/>
      <c r="P279" s="39"/>
      <c r="Q279" s="39"/>
      <c r="R279" s="170"/>
      <c r="T279" s="39"/>
    </row>
    <row r="280" spans="1:20" ht="15.75">
      <c r="A280" s="39"/>
      <c r="B280" s="39"/>
      <c r="C280" s="170"/>
      <c r="D280" s="170"/>
      <c r="E280" s="39"/>
      <c r="F280" s="39"/>
      <c r="G280" s="39"/>
      <c r="H280" s="170"/>
      <c r="I280" s="170"/>
      <c r="J280" s="39"/>
      <c r="K280" s="39"/>
      <c r="M280" s="39"/>
      <c r="N280" s="39"/>
      <c r="O280" s="39"/>
      <c r="P280" s="39"/>
      <c r="Q280" s="39"/>
      <c r="R280" s="170"/>
      <c r="T280" s="39"/>
    </row>
    <row r="281" spans="1:20" ht="15.75">
      <c r="A281" s="39"/>
      <c r="B281" s="39"/>
      <c r="C281" s="170"/>
      <c r="D281" s="170"/>
      <c r="E281" s="39"/>
      <c r="F281" s="39"/>
      <c r="G281" s="39"/>
      <c r="H281" s="170"/>
      <c r="I281" s="170"/>
      <c r="J281" s="39"/>
      <c r="K281" s="39"/>
      <c r="M281" s="39"/>
      <c r="N281" s="39"/>
      <c r="O281" s="39"/>
      <c r="P281" s="39"/>
      <c r="Q281" s="39"/>
      <c r="R281" s="170"/>
      <c r="T281" s="39"/>
    </row>
  </sheetData>
  <sheetProtection/>
  <mergeCells count="44">
    <mergeCell ref="P2:S2"/>
    <mergeCell ref="P4:S4"/>
    <mergeCell ref="M9:M10"/>
    <mergeCell ref="E9:E10"/>
    <mergeCell ref="J9:J10"/>
    <mergeCell ref="S6:S10"/>
    <mergeCell ref="R6:R10"/>
    <mergeCell ref="H7:H10"/>
    <mergeCell ref="B125:O125"/>
    <mergeCell ref="B122:D122"/>
    <mergeCell ref="I7:P7"/>
    <mergeCell ref="K9:K10"/>
    <mergeCell ref="A11:B11"/>
    <mergeCell ref="B121:E121"/>
    <mergeCell ref="A12:B12"/>
    <mergeCell ref="A6:B10"/>
    <mergeCell ref="D7:E8"/>
    <mergeCell ref="C7:C10"/>
    <mergeCell ref="D9:D10"/>
    <mergeCell ref="A120:E120"/>
    <mergeCell ref="N121:S121"/>
    <mergeCell ref="O9:O10"/>
    <mergeCell ref="L9:L10"/>
    <mergeCell ref="M120:S120"/>
    <mergeCell ref="E1:O1"/>
    <mergeCell ref="E2:O2"/>
    <mergeCell ref="E3:O3"/>
    <mergeCell ref="F6:F10"/>
    <mergeCell ref="G6:G10"/>
    <mergeCell ref="H6:Q6"/>
    <mergeCell ref="C6:E6"/>
    <mergeCell ref="P9:P10"/>
    <mergeCell ref="A3:D3"/>
    <mergeCell ref="A2:D2"/>
    <mergeCell ref="A132:E132"/>
    <mergeCell ref="N132:S132"/>
    <mergeCell ref="B128:O128"/>
    <mergeCell ref="Q7:Q10"/>
    <mergeCell ref="I8:I10"/>
    <mergeCell ref="J8:P8"/>
    <mergeCell ref="N9:N10"/>
    <mergeCell ref="B126:O126"/>
    <mergeCell ref="B127:O127"/>
    <mergeCell ref="N122:S122"/>
  </mergeCells>
  <printOptions/>
  <pageMargins left="0.25" right="0" top="0.24" bottom="0.28" header="0.511811023622047" footer="0.2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indexed="14"/>
  </sheetPr>
  <dimension ref="A1:AK183"/>
  <sheetViews>
    <sheetView tabSelected="1" view="pageBreakPreview" zoomScaleSheetLayoutView="100" workbookViewId="0" topLeftCell="A1">
      <selection activeCell="S6" sqref="S6:S10"/>
    </sheetView>
  </sheetViews>
  <sheetFormatPr defaultColWidth="9.00390625" defaultRowHeight="15.75"/>
  <cols>
    <col min="1" max="1" width="2.375" style="27" customWidth="1"/>
    <col min="2" max="2" width="9.625" style="27" customWidth="1"/>
    <col min="3" max="4" width="8.625" style="27" customWidth="1"/>
    <col min="5" max="5" width="8.375" style="27" customWidth="1"/>
    <col min="6" max="6" width="6.875" style="27" customWidth="1"/>
    <col min="7" max="7" width="3.625" style="27" customWidth="1"/>
    <col min="8" max="8" width="8.25390625" style="27" customWidth="1"/>
    <col min="9" max="9" width="8.00390625" style="27" customWidth="1"/>
    <col min="10" max="10" width="7.25390625" style="27" customWidth="1"/>
    <col min="11" max="11" width="6.875" style="27" customWidth="1"/>
    <col min="12" max="12" width="5.00390625" style="27" customWidth="1"/>
    <col min="13" max="13" width="7.50390625" style="27" customWidth="1"/>
    <col min="14" max="14" width="7.25390625" style="27" customWidth="1"/>
    <col min="15" max="15" width="5.375" style="27" customWidth="1"/>
    <col min="16" max="16" width="3.875" style="27" customWidth="1"/>
    <col min="17" max="17" width="5.875" style="27" customWidth="1"/>
    <col min="18" max="18" width="8.00390625" style="27" customWidth="1"/>
    <col min="19" max="19" width="8.25390625" style="27" customWidth="1"/>
    <col min="20" max="20" width="4.75390625" style="156" customWidth="1"/>
    <col min="21" max="21" width="0.5" style="46" hidden="1" customWidth="1"/>
    <col min="22" max="27" width="11.50390625" style="108" customWidth="1"/>
    <col min="28" max="37" width="7.625" style="108" customWidth="1"/>
    <col min="38" max="16384" width="9.00390625" style="109" customWidth="1"/>
  </cols>
  <sheetData>
    <row r="1" spans="1:21" ht="20.25" customHeight="1">
      <c r="A1" s="28" t="s">
        <v>16</v>
      </c>
      <c r="B1" s="28"/>
      <c r="C1" s="28"/>
      <c r="E1" s="231" t="s">
        <v>82</v>
      </c>
      <c r="F1" s="231"/>
      <c r="G1" s="231"/>
      <c r="H1" s="231"/>
      <c r="I1" s="231"/>
      <c r="J1" s="231"/>
      <c r="K1" s="231"/>
      <c r="L1" s="231"/>
      <c r="M1" s="231"/>
      <c r="N1" s="231"/>
      <c r="O1" s="231"/>
      <c r="P1" s="231"/>
      <c r="Q1" s="35" t="s">
        <v>83</v>
      </c>
      <c r="R1" s="35"/>
      <c r="S1" s="35"/>
      <c r="T1" s="149"/>
      <c r="U1" s="40"/>
    </row>
    <row r="2" spans="1:21" ht="17.25" customHeight="1">
      <c r="A2" s="243" t="s">
        <v>87</v>
      </c>
      <c r="B2" s="243"/>
      <c r="C2" s="243"/>
      <c r="D2" s="243"/>
      <c r="E2" s="232" t="s">
        <v>21</v>
      </c>
      <c r="F2" s="232"/>
      <c r="G2" s="232"/>
      <c r="H2" s="232"/>
      <c r="I2" s="232"/>
      <c r="J2" s="232"/>
      <c r="K2" s="232"/>
      <c r="L2" s="232"/>
      <c r="M2" s="232"/>
      <c r="N2" s="232"/>
      <c r="O2" s="232"/>
      <c r="P2" s="232"/>
      <c r="Q2" s="265" t="s">
        <v>90</v>
      </c>
      <c r="R2" s="265"/>
      <c r="S2" s="265"/>
      <c r="T2" s="265"/>
      <c r="U2" s="41"/>
    </row>
    <row r="3" spans="1:21" ht="14.25" customHeight="1">
      <c r="A3" s="243" t="s">
        <v>88</v>
      </c>
      <c r="B3" s="243"/>
      <c r="C3" s="243"/>
      <c r="D3" s="243"/>
      <c r="E3" s="233" t="str">
        <f>'Mẫu BC việc theo CHV Mẫu 06'!E3:O3</f>
        <v>11 tháng/năm 2018</v>
      </c>
      <c r="F3" s="270"/>
      <c r="G3" s="270"/>
      <c r="H3" s="270"/>
      <c r="I3" s="270"/>
      <c r="J3" s="270"/>
      <c r="K3" s="270"/>
      <c r="L3" s="270"/>
      <c r="M3" s="270"/>
      <c r="N3" s="270"/>
      <c r="O3" s="270"/>
      <c r="P3" s="270"/>
      <c r="Q3" s="35" t="s">
        <v>84</v>
      </c>
      <c r="R3" s="42"/>
      <c r="S3" s="35"/>
      <c r="T3" s="149"/>
      <c r="U3" s="43"/>
    </row>
    <row r="4" spans="1:21" ht="14.25" customHeight="1">
      <c r="A4" s="28" t="s">
        <v>69</v>
      </c>
      <c r="B4" s="28"/>
      <c r="C4" s="28"/>
      <c r="D4" s="28"/>
      <c r="E4" s="28"/>
      <c r="F4" s="28"/>
      <c r="G4" s="28"/>
      <c r="H4" s="28"/>
      <c r="I4" s="28"/>
      <c r="J4" s="28"/>
      <c r="K4" s="28"/>
      <c r="L4" s="28"/>
      <c r="M4" s="28"/>
      <c r="N4" s="28"/>
      <c r="O4" s="44"/>
      <c r="P4" s="44"/>
      <c r="Q4" s="274" t="s">
        <v>89</v>
      </c>
      <c r="R4" s="274"/>
      <c r="S4" s="274"/>
      <c r="T4" s="274"/>
      <c r="U4" s="41"/>
    </row>
    <row r="5" spans="2:21" ht="15" customHeight="1">
      <c r="B5" s="19"/>
      <c r="C5" s="19"/>
      <c r="Q5" s="275" t="s">
        <v>65</v>
      </c>
      <c r="R5" s="275"/>
      <c r="S5" s="275"/>
      <c r="T5" s="275"/>
      <c r="U5" s="40"/>
    </row>
    <row r="6" spans="1:20" ht="22.5" customHeight="1">
      <c r="A6" s="212" t="s">
        <v>38</v>
      </c>
      <c r="B6" s="213"/>
      <c r="C6" s="240" t="s">
        <v>70</v>
      </c>
      <c r="D6" s="241"/>
      <c r="E6" s="242"/>
      <c r="F6" s="234" t="s">
        <v>59</v>
      </c>
      <c r="G6" s="224" t="s">
        <v>71</v>
      </c>
      <c r="H6" s="237" t="s">
        <v>61</v>
      </c>
      <c r="I6" s="238"/>
      <c r="J6" s="238"/>
      <c r="K6" s="238"/>
      <c r="L6" s="238"/>
      <c r="M6" s="238"/>
      <c r="N6" s="238"/>
      <c r="O6" s="238"/>
      <c r="P6" s="238"/>
      <c r="Q6" s="238"/>
      <c r="R6" s="239"/>
      <c r="S6" s="244" t="s">
        <v>72</v>
      </c>
      <c r="T6" s="276" t="s">
        <v>85</v>
      </c>
    </row>
    <row r="7" spans="1:37" s="35" customFormat="1" ht="16.5" customHeight="1">
      <c r="A7" s="214"/>
      <c r="B7" s="215"/>
      <c r="C7" s="244" t="s">
        <v>25</v>
      </c>
      <c r="D7" s="250" t="s">
        <v>5</v>
      </c>
      <c r="E7" s="221"/>
      <c r="F7" s="235"/>
      <c r="G7" s="225"/>
      <c r="H7" s="224" t="s">
        <v>19</v>
      </c>
      <c r="I7" s="250" t="s">
        <v>62</v>
      </c>
      <c r="J7" s="251"/>
      <c r="K7" s="251"/>
      <c r="L7" s="251"/>
      <c r="M7" s="251"/>
      <c r="N7" s="251"/>
      <c r="O7" s="251"/>
      <c r="P7" s="251"/>
      <c r="Q7" s="252"/>
      <c r="R7" s="221" t="s">
        <v>74</v>
      </c>
      <c r="S7" s="225"/>
      <c r="T7" s="277"/>
      <c r="U7" s="43"/>
      <c r="V7" s="70"/>
      <c r="W7" s="70"/>
      <c r="X7" s="70"/>
      <c r="Y7" s="70"/>
      <c r="Z7" s="70"/>
      <c r="AA7" s="70"/>
      <c r="AB7" s="70"/>
      <c r="AC7" s="70"/>
      <c r="AD7" s="70"/>
      <c r="AE7" s="70"/>
      <c r="AF7" s="70"/>
      <c r="AG7" s="70"/>
      <c r="AH7" s="70"/>
      <c r="AI7" s="70"/>
      <c r="AJ7" s="70"/>
      <c r="AK7" s="70"/>
    </row>
    <row r="8" spans="1:20" ht="15.75" customHeight="1">
      <c r="A8" s="214"/>
      <c r="B8" s="215"/>
      <c r="C8" s="225"/>
      <c r="D8" s="236"/>
      <c r="E8" s="223"/>
      <c r="F8" s="235"/>
      <c r="G8" s="225"/>
      <c r="H8" s="225"/>
      <c r="I8" s="224" t="s">
        <v>19</v>
      </c>
      <c r="J8" s="227" t="s">
        <v>5</v>
      </c>
      <c r="K8" s="228"/>
      <c r="L8" s="228"/>
      <c r="M8" s="228"/>
      <c r="N8" s="228"/>
      <c r="O8" s="228"/>
      <c r="P8" s="228"/>
      <c r="Q8" s="229"/>
      <c r="R8" s="222"/>
      <c r="S8" s="225"/>
      <c r="T8" s="277"/>
    </row>
    <row r="9" spans="1:20" ht="15.75" customHeight="1">
      <c r="A9" s="214"/>
      <c r="B9" s="215"/>
      <c r="C9" s="225"/>
      <c r="D9" s="244" t="s">
        <v>75</v>
      </c>
      <c r="E9" s="244" t="s">
        <v>76</v>
      </c>
      <c r="F9" s="235"/>
      <c r="G9" s="225"/>
      <c r="H9" s="225"/>
      <c r="I9" s="225"/>
      <c r="J9" s="229" t="s">
        <v>77</v>
      </c>
      <c r="K9" s="253" t="s">
        <v>78</v>
      </c>
      <c r="L9" s="244" t="s">
        <v>66</v>
      </c>
      <c r="M9" s="271" t="s">
        <v>63</v>
      </c>
      <c r="N9" s="224" t="s">
        <v>79</v>
      </c>
      <c r="O9" s="224" t="s">
        <v>64</v>
      </c>
      <c r="P9" s="224" t="s">
        <v>80</v>
      </c>
      <c r="Q9" s="224" t="s">
        <v>81</v>
      </c>
      <c r="R9" s="222"/>
      <c r="S9" s="225"/>
      <c r="T9" s="277"/>
    </row>
    <row r="10" spans="1:20" ht="67.5" customHeight="1">
      <c r="A10" s="259"/>
      <c r="B10" s="260"/>
      <c r="C10" s="226"/>
      <c r="D10" s="226"/>
      <c r="E10" s="226"/>
      <c r="F10" s="236"/>
      <c r="G10" s="226"/>
      <c r="H10" s="226"/>
      <c r="I10" s="226"/>
      <c r="J10" s="229"/>
      <c r="K10" s="253"/>
      <c r="L10" s="272"/>
      <c r="M10" s="271"/>
      <c r="N10" s="226"/>
      <c r="O10" s="226" t="s">
        <v>64</v>
      </c>
      <c r="P10" s="226" t="s">
        <v>80</v>
      </c>
      <c r="Q10" s="226" t="s">
        <v>81</v>
      </c>
      <c r="R10" s="223"/>
      <c r="S10" s="226"/>
      <c r="T10" s="278"/>
    </row>
    <row r="11" spans="1:20" ht="11.25" customHeight="1">
      <c r="A11" s="254" t="s">
        <v>4</v>
      </c>
      <c r="B11" s="255"/>
      <c r="C11" s="29">
        <v>1</v>
      </c>
      <c r="D11" s="29">
        <v>2</v>
      </c>
      <c r="E11" s="29">
        <v>3</v>
      </c>
      <c r="F11" s="29">
        <v>4</v>
      </c>
      <c r="G11" s="29">
        <v>5</v>
      </c>
      <c r="H11" s="29">
        <v>6</v>
      </c>
      <c r="I11" s="29">
        <v>7</v>
      </c>
      <c r="J11" s="29">
        <v>8</v>
      </c>
      <c r="K11" s="29">
        <v>9</v>
      </c>
      <c r="L11" s="29">
        <v>10</v>
      </c>
      <c r="M11" s="29">
        <v>11</v>
      </c>
      <c r="N11" s="29">
        <v>12</v>
      </c>
      <c r="O11" s="29">
        <v>13</v>
      </c>
      <c r="P11" s="29">
        <v>14</v>
      </c>
      <c r="Q11" s="29">
        <v>15</v>
      </c>
      <c r="R11" s="29">
        <v>16</v>
      </c>
      <c r="S11" s="29">
        <v>17</v>
      </c>
      <c r="T11" s="150">
        <v>18</v>
      </c>
    </row>
    <row r="12" spans="1:37" s="111" customFormat="1" ht="18.75" customHeight="1">
      <c r="A12" s="279" t="s">
        <v>17</v>
      </c>
      <c r="B12" s="280"/>
      <c r="C12" s="94">
        <f aca="true" t="shared" si="0" ref="C12:R12">C13+C27</f>
        <v>2073529595</v>
      </c>
      <c r="D12" s="94">
        <f t="shared" si="0"/>
        <v>1274187998</v>
      </c>
      <c r="E12" s="94">
        <f t="shared" si="0"/>
        <v>799341597</v>
      </c>
      <c r="F12" s="94">
        <f t="shared" si="0"/>
        <v>76893018</v>
      </c>
      <c r="G12" s="94">
        <f t="shared" si="0"/>
        <v>0</v>
      </c>
      <c r="H12" s="94">
        <f t="shared" si="0"/>
        <v>1996636577</v>
      </c>
      <c r="I12" s="94">
        <f t="shared" si="0"/>
        <v>1024612227</v>
      </c>
      <c r="J12" s="94">
        <f t="shared" si="0"/>
        <v>319989834</v>
      </c>
      <c r="K12" s="94">
        <f t="shared" si="0"/>
        <v>99326161</v>
      </c>
      <c r="L12" s="94">
        <f t="shared" si="0"/>
        <v>224988</v>
      </c>
      <c r="M12" s="94">
        <f t="shared" si="0"/>
        <v>584085764</v>
      </c>
      <c r="N12" s="94">
        <f t="shared" si="0"/>
        <v>19072170</v>
      </c>
      <c r="O12" s="94">
        <f t="shared" si="0"/>
        <v>59056</v>
      </c>
      <c r="P12" s="94">
        <f t="shared" si="0"/>
        <v>0</v>
      </c>
      <c r="Q12" s="94">
        <f t="shared" si="0"/>
        <v>1854254</v>
      </c>
      <c r="R12" s="94">
        <f t="shared" si="0"/>
        <v>972024350</v>
      </c>
      <c r="S12" s="94">
        <f aca="true" t="shared" si="1" ref="S12:S32">SUM(M12:R12)</f>
        <v>1577095594</v>
      </c>
      <c r="T12" s="52">
        <f aca="true" t="shared" si="2" ref="T12:T31">(K12+L12+J12)/I12*100</f>
        <v>40.94631822112738</v>
      </c>
      <c r="U12" s="98">
        <f aca="true" t="shared" si="3" ref="U12:U32">SUM(F12:H12)</f>
        <v>2073529595</v>
      </c>
      <c r="V12" s="110"/>
      <c r="W12" s="110"/>
      <c r="X12" s="110"/>
      <c r="Y12" s="110"/>
      <c r="Z12" s="110"/>
      <c r="AA12" s="110"/>
      <c r="AB12" s="110"/>
      <c r="AC12" s="110"/>
      <c r="AD12" s="110"/>
      <c r="AE12" s="110"/>
      <c r="AF12" s="110"/>
      <c r="AG12" s="110"/>
      <c r="AH12" s="110"/>
      <c r="AI12" s="110"/>
      <c r="AJ12" s="110"/>
      <c r="AK12" s="110"/>
    </row>
    <row r="13" spans="1:37" s="191" customFormat="1" ht="16.5" customHeight="1">
      <c r="A13" s="184" t="s">
        <v>4</v>
      </c>
      <c r="B13" s="185" t="s">
        <v>112</v>
      </c>
      <c r="C13" s="186">
        <f>SUM(C14:C26)</f>
        <v>417601239</v>
      </c>
      <c r="D13" s="186">
        <f>SUM(D14:D26)</f>
        <v>334159007</v>
      </c>
      <c r="E13" s="186">
        <f>SUM(E14:E26)</f>
        <v>83442232</v>
      </c>
      <c r="F13" s="186">
        <f>SUM(F14:F26)</f>
        <v>1415751</v>
      </c>
      <c r="G13" s="186">
        <f>SUM(G14:G26)</f>
        <v>0</v>
      </c>
      <c r="H13" s="186">
        <f aca="true" t="shared" si="4" ref="H13:H26">SUM(J13:R13)</f>
        <v>416185488</v>
      </c>
      <c r="I13" s="186">
        <f aca="true" t="shared" si="5" ref="I13:I26">SUM(J13:Q13)</f>
        <v>195787629</v>
      </c>
      <c r="J13" s="186">
        <f aca="true" t="shared" si="6" ref="J13:R13">SUM(J14:J26)</f>
        <v>51635613</v>
      </c>
      <c r="K13" s="186">
        <f t="shared" si="6"/>
        <v>12170</v>
      </c>
      <c r="L13" s="186">
        <f t="shared" si="6"/>
        <v>0</v>
      </c>
      <c r="M13" s="186">
        <f t="shared" si="6"/>
        <v>143542446</v>
      </c>
      <c r="N13" s="186">
        <f t="shared" si="6"/>
        <v>597400</v>
      </c>
      <c r="O13" s="186">
        <f t="shared" si="6"/>
        <v>0</v>
      </c>
      <c r="P13" s="186">
        <f t="shared" si="6"/>
        <v>0</v>
      </c>
      <c r="Q13" s="186">
        <f t="shared" si="6"/>
        <v>0</v>
      </c>
      <c r="R13" s="186">
        <f t="shared" si="6"/>
        <v>220397859</v>
      </c>
      <c r="S13" s="187">
        <f t="shared" si="1"/>
        <v>364537705</v>
      </c>
      <c r="T13" s="188">
        <f t="shared" si="2"/>
        <v>26.379492546998463</v>
      </c>
      <c r="U13" s="189">
        <f t="shared" si="3"/>
        <v>417601239</v>
      </c>
      <c r="V13" s="190"/>
      <c r="W13" s="190"/>
      <c r="X13" s="190"/>
      <c r="Y13" s="190"/>
      <c r="Z13" s="190"/>
      <c r="AA13" s="190"/>
      <c r="AB13" s="190"/>
      <c r="AC13" s="190"/>
      <c r="AD13" s="190"/>
      <c r="AE13" s="190"/>
      <c r="AF13" s="190"/>
      <c r="AG13" s="190"/>
      <c r="AH13" s="190"/>
      <c r="AI13" s="190"/>
      <c r="AJ13" s="190"/>
      <c r="AK13" s="190"/>
    </row>
    <row r="14" spans="1:37" s="113" customFormat="1" ht="11.25" customHeight="1">
      <c r="A14" s="47" t="s">
        <v>26</v>
      </c>
      <c r="B14" s="138" t="s">
        <v>114</v>
      </c>
      <c r="C14" s="49">
        <f aca="true" t="shared" si="7" ref="C14:C26">SUM(D14:E14)</f>
        <v>19533166</v>
      </c>
      <c r="D14" s="49">
        <v>0</v>
      </c>
      <c r="E14" s="49">
        <v>19533166</v>
      </c>
      <c r="F14" s="49">
        <v>0</v>
      </c>
      <c r="G14" s="49"/>
      <c r="H14" s="49">
        <f t="shared" si="4"/>
        <v>19533166</v>
      </c>
      <c r="I14" s="49">
        <f t="shared" si="5"/>
        <v>19533166</v>
      </c>
      <c r="J14" s="49">
        <v>0</v>
      </c>
      <c r="K14" s="49">
        <v>0</v>
      </c>
      <c r="L14" s="49">
        <v>0</v>
      </c>
      <c r="M14" s="49">
        <v>19533166</v>
      </c>
      <c r="N14" s="49">
        <v>0</v>
      </c>
      <c r="O14" s="49">
        <v>0</v>
      </c>
      <c r="P14" s="49">
        <v>0</v>
      </c>
      <c r="Q14" s="49">
        <v>0</v>
      </c>
      <c r="R14" s="50">
        <v>0</v>
      </c>
      <c r="S14" s="50">
        <f t="shared" si="1"/>
        <v>19533166</v>
      </c>
      <c r="T14" s="151">
        <f t="shared" si="2"/>
        <v>0</v>
      </c>
      <c r="U14" s="51">
        <f t="shared" si="3"/>
        <v>19533166</v>
      </c>
      <c r="V14" s="112"/>
      <c r="W14" s="112"/>
      <c r="X14" s="112"/>
      <c r="Y14" s="112"/>
      <c r="Z14" s="112"/>
      <c r="AA14" s="112"/>
      <c r="AB14" s="112"/>
      <c r="AC14" s="112"/>
      <c r="AD14" s="112"/>
      <c r="AE14" s="112"/>
      <c r="AF14" s="112"/>
      <c r="AG14" s="112"/>
      <c r="AH14" s="112"/>
      <c r="AI14" s="112"/>
      <c r="AJ14" s="112"/>
      <c r="AK14" s="112"/>
    </row>
    <row r="15" spans="1:37" s="113" customFormat="1" ht="11.25" customHeight="1">
      <c r="A15" s="47" t="s">
        <v>27</v>
      </c>
      <c r="B15" s="138" t="s">
        <v>158</v>
      </c>
      <c r="C15" s="49">
        <f t="shared" si="7"/>
        <v>97541941</v>
      </c>
      <c r="D15" s="49">
        <v>97539241</v>
      </c>
      <c r="E15" s="49">
        <v>2700</v>
      </c>
      <c r="F15" s="49">
        <v>0</v>
      </c>
      <c r="G15" s="49"/>
      <c r="H15" s="49">
        <f t="shared" si="4"/>
        <v>97541941</v>
      </c>
      <c r="I15" s="49">
        <f t="shared" si="5"/>
        <v>97541941</v>
      </c>
      <c r="J15" s="49">
        <v>10074418</v>
      </c>
      <c r="K15" s="49">
        <v>0</v>
      </c>
      <c r="L15" s="49">
        <v>0</v>
      </c>
      <c r="M15" s="49">
        <v>87467523</v>
      </c>
      <c r="N15" s="49">
        <v>0</v>
      </c>
      <c r="O15" s="49">
        <v>0</v>
      </c>
      <c r="P15" s="49">
        <v>0</v>
      </c>
      <c r="Q15" s="49">
        <v>0</v>
      </c>
      <c r="R15" s="50">
        <v>0</v>
      </c>
      <c r="S15" s="50">
        <f t="shared" si="1"/>
        <v>87467523</v>
      </c>
      <c r="T15" s="151">
        <f t="shared" si="2"/>
        <v>10.32829354913083</v>
      </c>
      <c r="U15" s="51">
        <f t="shared" si="3"/>
        <v>97541941</v>
      </c>
      <c r="V15" s="112"/>
      <c r="W15" s="112"/>
      <c r="X15" s="112"/>
      <c r="Y15" s="112"/>
      <c r="Z15" s="112"/>
      <c r="AA15" s="112"/>
      <c r="AB15" s="112"/>
      <c r="AC15" s="112"/>
      <c r="AD15" s="112"/>
      <c r="AE15" s="112"/>
      <c r="AF15" s="112"/>
      <c r="AG15" s="112"/>
      <c r="AH15" s="112"/>
      <c r="AI15" s="112"/>
      <c r="AJ15" s="112"/>
      <c r="AK15" s="112"/>
    </row>
    <row r="16" spans="1:37" s="113" customFormat="1" ht="11.25" customHeight="1">
      <c r="A16" s="47" t="s">
        <v>28</v>
      </c>
      <c r="B16" s="138" t="s">
        <v>153</v>
      </c>
      <c r="C16" s="49">
        <f t="shared" si="7"/>
        <v>455507</v>
      </c>
      <c r="D16" s="49">
        <v>349458</v>
      </c>
      <c r="E16" s="49">
        <v>106049</v>
      </c>
      <c r="F16" s="49">
        <v>0</v>
      </c>
      <c r="G16" s="49"/>
      <c r="H16" s="49">
        <f t="shared" si="4"/>
        <v>455507</v>
      </c>
      <c r="I16" s="49">
        <f t="shared" si="5"/>
        <v>187682</v>
      </c>
      <c r="J16" s="49">
        <v>55076</v>
      </c>
      <c r="K16" s="49">
        <v>10606</v>
      </c>
      <c r="L16" s="49">
        <v>0</v>
      </c>
      <c r="M16" s="49">
        <v>122000</v>
      </c>
      <c r="N16" s="49">
        <v>0</v>
      </c>
      <c r="O16" s="49">
        <v>0</v>
      </c>
      <c r="P16" s="49">
        <v>0</v>
      </c>
      <c r="Q16" s="49">
        <v>0</v>
      </c>
      <c r="R16" s="50">
        <v>267825</v>
      </c>
      <c r="S16" s="50">
        <f t="shared" si="1"/>
        <v>389825</v>
      </c>
      <c r="T16" s="151">
        <f t="shared" si="2"/>
        <v>34.99643013181871</v>
      </c>
      <c r="U16" s="51">
        <f t="shared" si="3"/>
        <v>455507</v>
      </c>
      <c r="V16" s="114"/>
      <c r="W16" s="114"/>
      <c r="X16" s="114"/>
      <c r="Y16" s="114"/>
      <c r="Z16" s="114"/>
      <c r="AA16" s="114"/>
      <c r="AB16" s="114"/>
      <c r="AC16" s="114"/>
      <c r="AD16" s="114"/>
      <c r="AE16" s="114"/>
      <c r="AF16" s="114"/>
      <c r="AG16" s="114"/>
      <c r="AH16" s="114"/>
      <c r="AI16" s="114"/>
      <c r="AJ16" s="114"/>
      <c r="AK16" s="114"/>
    </row>
    <row r="17" spans="1:37" s="113" customFormat="1" ht="11.25" customHeight="1">
      <c r="A17" s="47" t="s">
        <v>39</v>
      </c>
      <c r="B17" s="138" t="s">
        <v>116</v>
      </c>
      <c r="C17" s="49">
        <f t="shared" si="7"/>
        <v>59161215</v>
      </c>
      <c r="D17" s="49">
        <v>16840591</v>
      </c>
      <c r="E17" s="49">
        <v>42320624</v>
      </c>
      <c r="F17" s="49">
        <v>1340189</v>
      </c>
      <c r="G17" s="49"/>
      <c r="H17" s="49">
        <f t="shared" si="4"/>
        <v>57821026</v>
      </c>
      <c r="I17" s="49">
        <f t="shared" si="5"/>
        <v>4270404</v>
      </c>
      <c r="J17" s="49">
        <v>3435853</v>
      </c>
      <c r="K17" s="49">
        <v>1125</v>
      </c>
      <c r="L17" s="49">
        <v>0</v>
      </c>
      <c r="M17" s="49">
        <v>833426</v>
      </c>
      <c r="N17" s="49">
        <v>0</v>
      </c>
      <c r="O17" s="49">
        <v>0</v>
      </c>
      <c r="P17" s="49">
        <v>0</v>
      </c>
      <c r="Q17" s="49">
        <v>0</v>
      </c>
      <c r="R17" s="50">
        <v>53550622</v>
      </c>
      <c r="S17" s="50">
        <f t="shared" si="1"/>
        <v>54384048</v>
      </c>
      <c r="T17" s="151">
        <f t="shared" si="2"/>
        <v>80.4836732074998</v>
      </c>
      <c r="U17" s="51">
        <f t="shared" si="3"/>
        <v>59161215</v>
      </c>
      <c r="V17" s="114"/>
      <c r="W17" s="114"/>
      <c r="X17" s="114"/>
      <c r="Y17" s="114"/>
      <c r="Z17" s="114"/>
      <c r="AA17" s="114"/>
      <c r="AB17" s="114"/>
      <c r="AC17" s="114"/>
      <c r="AD17" s="114"/>
      <c r="AE17" s="114"/>
      <c r="AF17" s="114"/>
      <c r="AG17" s="114"/>
      <c r="AH17" s="114"/>
      <c r="AI17" s="114"/>
      <c r="AJ17" s="114"/>
      <c r="AK17" s="114"/>
    </row>
    <row r="18" spans="1:37" s="145" customFormat="1" ht="11.25" customHeight="1">
      <c r="A18" s="141" t="s">
        <v>40</v>
      </c>
      <c r="B18" s="142" t="s">
        <v>156</v>
      </c>
      <c r="C18" s="134">
        <f t="shared" si="7"/>
        <v>2242883</v>
      </c>
      <c r="D18" s="134">
        <v>0</v>
      </c>
      <c r="E18" s="134">
        <v>2242883</v>
      </c>
      <c r="F18" s="134">
        <v>4958</v>
      </c>
      <c r="G18" s="134"/>
      <c r="H18" s="134">
        <f t="shared" si="4"/>
        <v>2237925</v>
      </c>
      <c r="I18" s="134">
        <f t="shared" si="5"/>
        <v>1681367</v>
      </c>
      <c r="J18" s="134">
        <v>249405</v>
      </c>
      <c r="K18" s="134">
        <v>0</v>
      </c>
      <c r="L18" s="134">
        <v>0</v>
      </c>
      <c r="M18" s="134">
        <v>1431962</v>
      </c>
      <c r="N18" s="134">
        <v>0</v>
      </c>
      <c r="O18" s="134">
        <v>0</v>
      </c>
      <c r="P18" s="134">
        <v>0</v>
      </c>
      <c r="Q18" s="134">
        <v>0</v>
      </c>
      <c r="R18" s="135">
        <v>556558</v>
      </c>
      <c r="S18" s="135">
        <f t="shared" si="1"/>
        <v>1988520</v>
      </c>
      <c r="T18" s="152">
        <f t="shared" si="2"/>
        <v>14.833465864382969</v>
      </c>
      <c r="U18" s="143">
        <f t="shared" si="3"/>
        <v>2242883</v>
      </c>
      <c r="V18" s="144"/>
      <c r="W18" s="144"/>
      <c r="X18" s="144"/>
      <c r="Y18" s="144"/>
      <c r="Z18" s="144"/>
      <c r="AA18" s="144"/>
      <c r="AB18" s="144"/>
      <c r="AC18" s="144"/>
      <c r="AD18" s="144"/>
      <c r="AE18" s="144"/>
      <c r="AF18" s="144"/>
      <c r="AG18" s="144"/>
      <c r="AH18" s="144"/>
      <c r="AI18" s="144"/>
      <c r="AJ18" s="144"/>
      <c r="AK18" s="144"/>
    </row>
    <row r="19" spans="1:37" s="113" customFormat="1" ht="11.25" customHeight="1">
      <c r="A19" s="47" t="s">
        <v>41</v>
      </c>
      <c r="B19" s="138" t="s">
        <v>157</v>
      </c>
      <c r="C19" s="49">
        <f t="shared" si="7"/>
        <v>461294</v>
      </c>
      <c r="D19" s="49">
        <v>122000</v>
      </c>
      <c r="E19" s="49">
        <v>339294</v>
      </c>
      <c r="F19" s="49">
        <v>0</v>
      </c>
      <c r="G19" s="49"/>
      <c r="H19" s="49">
        <f t="shared" si="4"/>
        <v>461294</v>
      </c>
      <c r="I19" s="49">
        <f t="shared" si="5"/>
        <v>307221</v>
      </c>
      <c r="J19" s="49">
        <v>19061</v>
      </c>
      <c r="K19" s="49">
        <v>0</v>
      </c>
      <c r="L19" s="49">
        <v>0</v>
      </c>
      <c r="M19" s="49">
        <v>288160</v>
      </c>
      <c r="N19" s="49">
        <v>0</v>
      </c>
      <c r="O19" s="49">
        <v>0</v>
      </c>
      <c r="P19" s="49">
        <v>0</v>
      </c>
      <c r="Q19" s="49">
        <v>0</v>
      </c>
      <c r="R19" s="50">
        <v>154073</v>
      </c>
      <c r="S19" s="50">
        <f t="shared" si="1"/>
        <v>442233</v>
      </c>
      <c r="T19" s="151">
        <f t="shared" si="2"/>
        <v>6.204328480149469</v>
      </c>
      <c r="U19" s="51">
        <f t="shared" si="3"/>
        <v>461294</v>
      </c>
      <c r="V19" s="114"/>
      <c r="W19" s="114"/>
      <c r="X19" s="114"/>
      <c r="Y19" s="114"/>
      <c r="Z19" s="114"/>
      <c r="AA19" s="114"/>
      <c r="AB19" s="114"/>
      <c r="AC19" s="114"/>
      <c r="AD19" s="114"/>
      <c r="AE19" s="114"/>
      <c r="AF19" s="114"/>
      <c r="AG19" s="114"/>
      <c r="AH19" s="114"/>
      <c r="AI19" s="114"/>
      <c r="AJ19" s="114"/>
      <c r="AK19" s="114"/>
    </row>
    <row r="20" spans="1:37" s="113" customFormat="1" ht="11.25" customHeight="1">
      <c r="A20" s="47" t="s">
        <v>42</v>
      </c>
      <c r="B20" s="138" t="s">
        <v>188</v>
      </c>
      <c r="C20" s="49">
        <f t="shared" si="7"/>
        <v>2303</v>
      </c>
      <c r="D20" s="49">
        <v>0</v>
      </c>
      <c r="E20" s="49">
        <v>2303</v>
      </c>
      <c r="F20" s="49">
        <v>0</v>
      </c>
      <c r="G20" s="49"/>
      <c r="H20" s="49">
        <f t="shared" si="4"/>
        <v>2303</v>
      </c>
      <c r="I20" s="49">
        <f t="shared" si="5"/>
        <v>2303</v>
      </c>
      <c r="J20" s="49">
        <v>2302</v>
      </c>
      <c r="K20" s="49">
        <v>0</v>
      </c>
      <c r="L20" s="49">
        <v>0</v>
      </c>
      <c r="M20" s="49">
        <v>1</v>
      </c>
      <c r="N20" s="49">
        <v>0</v>
      </c>
      <c r="O20" s="49">
        <v>0</v>
      </c>
      <c r="P20" s="49">
        <v>0</v>
      </c>
      <c r="Q20" s="49">
        <v>0</v>
      </c>
      <c r="R20" s="50">
        <v>0</v>
      </c>
      <c r="S20" s="50">
        <f t="shared" si="1"/>
        <v>1</v>
      </c>
      <c r="T20" s="151">
        <f t="shared" si="2"/>
        <v>99.95657837603127</v>
      </c>
      <c r="U20" s="51">
        <f t="shared" si="3"/>
        <v>2303</v>
      </c>
      <c r="V20" s="114"/>
      <c r="W20" s="114"/>
      <c r="X20" s="114"/>
      <c r="Y20" s="114"/>
      <c r="Z20" s="114"/>
      <c r="AA20" s="114"/>
      <c r="AB20" s="114"/>
      <c r="AC20" s="114"/>
      <c r="AD20" s="114"/>
      <c r="AE20" s="114"/>
      <c r="AF20" s="114"/>
      <c r="AG20" s="114"/>
      <c r="AH20" s="114"/>
      <c r="AI20" s="114"/>
      <c r="AJ20" s="114"/>
      <c r="AK20" s="114"/>
    </row>
    <row r="21" spans="1:37" s="113" customFormat="1" ht="11.25" customHeight="1">
      <c r="A21" s="47" t="s">
        <v>43</v>
      </c>
      <c r="B21" s="138" t="s">
        <v>154</v>
      </c>
      <c r="C21" s="49">
        <f t="shared" si="7"/>
        <v>27690606</v>
      </c>
      <c r="D21" s="49">
        <v>26614118</v>
      </c>
      <c r="E21" s="49">
        <v>1076488</v>
      </c>
      <c r="F21" s="49">
        <v>400</v>
      </c>
      <c r="G21" s="49"/>
      <c r="H21" s="49">
        <f t="shared" si="4"/>
        <v>27690206</v>
      </c>
      <c r="I21" s="49">
        <f t="shared" si="5"/>
        <v>1707990</v>
      </c>
      <c r="J21" s="49">
        <v>576488</v>
      </c>
      <c r="K21" s="49">
        <v>0</v>
      </c>
      <c r="L21" s="49">
        <v>0</v>
      </c>
      <c r="M21" s="49">
        <v>1131502</v>
      </c>
      <c r="N21" s="49">
        <v>0</v>
      </c>
      <c r="O21" s="49">
        <v>0</v>
      </c>
      <c r="P21" s="49">
        <v>0</v>
      </c>
      <c r="Q21" s="49">
        <v>0</v>
      </c>
      <c r="R21" s="50">
        <v>25982216</v>
      </c>
      <c r="S21" s="50">
        <f t="shared" si="1"/>
        <v>27113718</v>
      </c>
      <c r="T21" s="151">
        <f t="shared" si="2"/>
        <v>33.752422438070475</v>
      </c>
      <c r="U21" s="51">
        <f t="shared" si="3"/>
        <v>27690606</v>
      </c>
      <c r="V21" s="114"/>
      <c r="W21" s="114"/>
      <c r="X21" s="114"/>
      <c r="Y21" s="114"/>
      <c r="Z21" s="114"/>
      <c r="AA21" s="114"/>
      <c r="AB21" s="114"/>
      <c r="AC21" s="114"/>
      <c r="AD21" s="114"/>
      <c r="AE21" s="114"/>
      <c r="AF21" s="114"/>
      <c r="AG21" s="114"/>
      <c r="AH21" s="114"/>
      <c r="AI21" s="114"/>
      <c r="AJ21" s="114"/>
      <c r="AK21" s="114"/>
    </row>
    <row r="22" spans="1:37" s="113" customFormat="1" ht="11.25" customHeight="1">
      <c r="A22" s="47" t="s">
        <v>44</v>
      </c>
      <c r="B22" s="138" t="s">
        <v>186</v>
      </c>
      <c r="C22" s="49">
        <f>SUM(D22:E22)</f>
        <v>1800</v>
      </c>
      <c r="D22" s="49">
        <v>0</v>
      </c>
      <c r="E22" s="49">
        <v>1800</v>
      </c>
      <c r="F22" s="49">
        <v>0</v>
      </c>
      <c r="G22" s="49"/>
      <c r="H22" s="49">
        <f>SUM(J22:R22)</f>
        <v>1800</v>
      </c>
      <c r="I22" s="49">
        <f>SUM(J22:Q22)</f>
        <v>1800</v>
      </c>
      <c r="J22" s="49">
        <v>1800</v>
      </c>
      <c r="K22" s="49">
        <v>0</v>
      </c>
      <c r="L22" s="49">
        <v>0</v>
      </c>
      <c r="M22" s="49">
        <v>0</v>
      </c>
      <c r="N22" s="49">
        <v>0</v>
      </c>
      <c r="O22" s="49">
        <v>0</v>
      </c>
      <c r="P22" s="49">
        <v>0</v>
      </c>
      <c r="Q22" s="49">
        <v>0</v>
      </c>
      <c r="R22" s="50">
        <v>0</v>
      </c>
      <c r="S22" s="50">
        <f>SUM(M22:R22)</f>
        <v>0</v>
      </c>
      <c r="T22" s="151">
        <f>(K22+L22+J22)/I22*100</f>
        <v>100</v>
      </c>
      <c r="U22" s="51">
        <f>SUM(F22:H22)</f>
        <v>1800</v>
      </c>
      <c r="V22" s="114"/>
      <c r="W22" s="114"/>
      <c r="X22" s="114"/>
      <c r="Y22" s="114"/>
      <c r="Z22" s="114"/>
      <c r="AA22" s="114"/>
      <c r="AB22" s="114"/>
      <c r="AC22" s="114"/>
      <c r="AD22" s="114"/>
      <c r="AE22" s="114"/>
      <c r="AF22" s="114"/>
      <c r="AG22" s="114"/>
      <c r="AH22" s="114"/>
      <c r="AI22" s="114"/>
      <c r="AJ22" s="114"/>
      <c r="AK22" s="114"/>
    </row>
    <row r="23" spans="1:37" s="113" customFormat="1" ht="11.25" customHeight="1">
      <c r="A23" s="47" t="s">
        <v>58</v>
      </c>
      <c r="B23" s="138" t="s">
        <v>176</v>
      </c>
      <c r="C23" s="49">
        <f t="shared" si="7"/>
        <v>253248</v>
      </c>
      <c r="D23" s="49">
        <v>200028</v>
      </c>
      <c r="E23" s="49">
        <v>53220</v>
      </c>
      <c r="F23" s="49">
        <v>0</v>
      </c>
      <c r="G23" s="49"/>
      <c r="H23" s="49">
        <f t="shared" si="4"/>
        <v>253248</v>
      </c>
      <c r="I23" s="49">
        <f t="shared" si="5"/>
        <v>53220</v>
      </c>
      <c r="J23" s="49">
        <v>53220</v>
      </c>
      <c r="K23" s="49">
        <v>0</v>
      </c>
      <c r="L23" s="49">
        <v>0</v>
      </c>
      <c r="M23" s="49">
        <v>0</v>
      </c>
      <c r="N23" s="49">
        <v>0</v>
      </c>
      <c r="O23" s="49">
        <v>0</v>
      </c>
      <c r="P23" s="49">
        <v>0</v>
      </c>
      <c r="Q23" s="49">
        <v>0</v>
      </c>
      <c r="R23" s="50">
        <v>200028</v>
      </c>
      <c r="S23" s="50">
        <f t="shared" si="1"/>
        <v>200028</v>
      </c>
      <c r="T23" s="151">
        <f t="shared" si="2"/>
        <v>100</v>
      </c>
      <c r="U23" s="51">
        <f t="shared" si="3"/>
        <v>253248</v>
      </c>
      <c r="V23" s="114"/>
      <c r="W23" s="114"/>
      <c r="X23" s="114"/>
      <c r="Y23" s="114"/>
      <c r="Z23" s="114"/>
      <c r="AA23" s="114"/>
      <c r="AB23" s="114"/>
      <c r="AC23" s="114"/>
      <c r="AD23" s="114"/>
      <c r="AE23" s="114"/>
      <c r="AF23" s="114"/>
      <c r="AG23" s="114"/>
      <c r="AH23" s="114"/>
      <c r="AI23" s="114"/>
      <c r="AJ23" s="114"/>
      <c r="AK23" s="114"/>
    </row>
    <row r="24" spans="1:37" s="113" customFormat="1" ht="11.25" customHeight="1">
      <c r="A24" s="47" t="s">
        <v>182</v>
      </c>
      <c r="B24" s="138" t="s">
        <v>152</v>
      </c>
      <c r="C24" s="49">
        <f t="shared" si="7"/>
        <v>76516156</v>
      </c>
      <c r="D24" s="49">
        <v>65410141</v>
      </c>
      <c r="E24" s="49">
        <v>11106015</v>
      </c>
      <c r="F24" s="49">
        <v>61625</v>
      </c>
      <c r="G24" s="49"/>
      <c r="H24" s="49">
        <f>SUM(J24:R24)</f>
        <v>76454531</v>
      </c>
      <c r="I24" s="49">
        <f>SUM(J24:Q24)</f>
        <v>15377497</v>
      </c>
      <c r="J24" s="49">
        <v>1254331</v>
      </c>
      <c r="K24" s="49">
        <v>439</v>
      </c>
      <c r="L24" s="49">
        <v>0</v>
      </c>
      <c r="M24" s="49">
        <v>14122727</v>
      </c>
      <c r="N24" s="49">
        <v>0</v>
      </c>
      <c r="O24" s="49">
        <v>0</v>
      </c>
      <c r="P24" s="49">
        <v>0</v>
      </c>
      <c r="Q24" s="49">
        <v>0</v>
      </c>
      <c r="R24" s="50">
        <v>61077034</v>
      </c>
      <c r="S24" s="50">
        <f>SUM(M24:R24)</f>
        <v>75199761</v>
      </c>
      <c r="T24" s="151">
        <f>(K24+L24+J24)/I24*100</f>
        <v>8.159780489633652</v>
      </c>
      <c r="U24" s="51"/>
      <c r="V24" s="114"/>
      <c r="W24" s="114"/>
      <c r="X24" s="114"/>
      <c r="Y24" s="114"/>
      <c r="Z24" s="114"/>
      <c r="AA24" s="114"/>
      <c r="AB24" s="114"/>
      <c r="AC24" s="114"/>
      <c r="AD24" s="114"/>
      <c r="AE24" s="114"/>
      <c r="AF24" s="114"/>
      <c r="AG24" s="114"/>
      <c r="AH24" s="114"/>
      <c r="AI24" s="114"/>
      <c r="AJ24" s="114"/>
      <c r="AK24" s="114"/>
    </row>
    <row r="25" spans="1:37" s="113" customFormat="1" ht="11.25" customHeight="1">
      <c r="A25" s="147" t="s">
        <v>183</v>
      </c>
      <c r="B25" s="138" t="s">
        <v>151</v>
      </c>
      <c r="C25" s="49">
        <f t="shared" si="7"/>
        <v>133741120</v>
      </c>
      <c r="D25" s="49">
        <v>127083430</v>
      </c>
      <c r="E25" s="49">
        <v>6657690</v>
      </c>
      <c r="F25" s="49">
        <v>8579</v>
      </c>
      <c r="G25" s="49"/>
      <c r="H25" s="49">
        <f>SUM(J25:R25)</f>
        <v>133732541</v>
      </c>
      <c r="I25" s="49">
        <f>SUM(J25:Q25)</f>
        <v>55123038</v>
      </c>
      <c r="J25" s="49">
        <v>35913659</v>
      </c>
      <c r="K25" s="49">
        <v>0</v>
      </c>
      <c r="L25" s="49">
        <v>0</v>
      </c>
      <c r="M25" s="49">
        <v>18611979</v>
      </c>
      <c r="N25" s="49">
        <v>597400</v>
      </c>
      <c r="O25" s="49">
        <v>0</v>
      </c>
      <c r="P25" s="49">
        <v>0</v>
      </c>
      <c r="Q25" s="49">
        <v>0</v>
      </c>
      <c r="R25" s="50">
        <v>78609503</v>
      </c>
      <c r="S25" s="50">
        <f>SUM(M25:R25)</f>
        <v>97818882</v>
      </c>
      <c r="T25" s="151">
        <f>(K25+L25+J25)/I25*100</f>
        <v>65.15181365729515</v>
      </c>
      <c r="U25" s="51">
        <f>SUM(F25:H25)</f>
        <v>133741120</v>
      </c>
      <c r="V25" s="114"/>
      <c r="W25" s="114"/>
      <c r="X25" s="114"/>
      <c r="Y25" s="114"/>
      <c r="Z25" s="114"/>
      <c r="AA25" s="114"/>
      <c r="AB25" s="114"/>
      <c r="AC25" s="114"/>
      <c r="AD25" s="114"/>
      <c r="AE25" s="114"/>
      <c r="AF25" s="114"/>
      <c r="AG25" s="114"/>
      <c r="AH25" s="114"/>
      <c r="AI25" s="114"/>
      <c r="AJ25" s="114"/>
      <c r="AK25" s="114"/>
    </row>
    <row r="26" spans="1:37" s="113" customFormat="1" ht="16.5" customHeight="1">
      <c r="A26" s="47"/>
      <c r="B26" s="138"/>
      <c r="C26" s="49">
        <f t="shared" si="7"/>
        <v>0</v>
      </c>
      <c r="D26" s="49"/>
      <c r="E26" s="49"/>
      <c r="F26" s="49"/>
      <c r="G26" s="49"/>
      <c r="H26" s="49">
        <f t="shared" si="4"/>
        <v>0</v>
      </c>
      <c r="I26" s="49">
        <f t="shared" si="5"/>
        <v>0</v>
      </c>
      <c r="J26" s="49"/>
      <c r="K26" s="49"/>
      <c r="L26" s="49"/>
      <c r="M26" s="49"/>
      <c r="N26" s="49"/>
      <c r="O26" s="49"/>
      <c r="P26" s="49"/>
      <c r="Q26" s="49"/>
      <c r="R26" s="50"/>
      <c r="S26" s="50">
        <f>SUM(M26:R26)</f>
        <v>0</v>
      </c>
      <c r="T26" s="151" t="e">
        <f>(K26+L26+J26)/I26*100</f>
        <v>#DIV/0!</v>
      </c>
      <c r="U26" s="51">
        <f>SUM(F26:H26)</f>
        <v>0</v>
      </c>
      <c r="V26" s="114"/>
      <c r="W26" s="114"/>
      <c r="X26" s="114"/>
      <c r="Y26" s="114"/>
      <c r="Z26" s="114"/>
      <c r="AA26" s="114"/>
      <c r="AB26" s="114"/>
      <c r="AC26" s="114"/>
      <c r="AD26" s="114"/>
      <c r="AE26" s="114"/>
      <c r="AF26" s="114"/>
      <c r="AG26" s="114"/>
      <c r="AH26" s="114"/>
      <c r="AI26" s="114"/>
      <c r="AJ26" s="114"/>
      <c r="AK26" s="114"/>
    </row>
    <row r="27" spans="1:37" s="116" customFormat="1" ht="16.5" customHeight="1">
      <c r="A27" s="52" t="s">
        <v>92</v>
      </c>
      <c r="B27" s="139" t="s">
        <v>113</v>
      </c>
      <c r="C27" s="94">
        <f aca="true" t="shared" si="8" ref="C27:R27">C28+C33+C38+C44+C51+C58+C68+C79+C87+C95+C102+C111</f>
        <v>1655928356</v>
      </c>
      <c r="D27" s="94">
        <f t="shared" si="8"/>
        <v>940028991</v>
      </c>
      <c r="E27" s="94">
        <f t="shared" si="8"/>
        <v>715899365</v>
      </c>
      <c r="F27" s="94">
        <f t="shared" si="8"/>
        <v>75477267</v>
      </c>
      <c r="G27" s="94">
        <f t="shared" si="8"/>
        <v>0</v>
      </c>
      <c r="H27" s="94">
        <f t="shared" si="8"/>
        <v>1580451089</v>
      </c>
      <c r="I27" s="94">
        <f t="shared" si="8"/>
        <v>828824598</v>
      </c>
      <c r="J27" s="94">
        <f t="shared" si="8"/>
        <v>268354221</v>
      </c>
      <c r="K27" s="94">
        <f t="shared" si="8"/>
        <v>99313991</v>
      </c>
      <c r="L27" s="94">
        <f t="shared" si="8"/>
        <v>224988</v>
      </c>
      <c r="M27" s="94">
        <f t="shared" si="8"/>
        <v>440543318</v>
      </c>
      <c r="N27" s="94">
        <f t="shared" si="8"/>
        <v>18474770</v>
      </c>
      <c r="O27" s="94">
        <f t="shared" si="8"/>
        <v>59056</v>
      </c>
      <c r="P27" s="94">
        <f t="shared" si="8"/>
        <v>0</v>
      </c>
      <c r="Q27" s="94">
        <f t="shared" si="8"/>
        <v>1854254</v>
      </c>
      <c r="R27" s="94">
        <f t="shared" si="8"/>
        <v>751626491</v>
      </c>
      <c r="S27" s="148">
        <f t="shared" si="1"/>
        <v>1212557889</v>
      </c>
      <c r="T27" s="153">
        <f t="shared" si="2"/>
        <v>44.387340926867616</v>
      </c>
      <c r="U27" s="95">
        <f t="shared" si="3"/>
        <v>1655928356</v>
      </c>
      <c r="V27" s="115"/>
      <c r="W27" s="115"/>
      <c r="X27" s="115"/>
      <c r="Y27" s="115"/>
      <c r="Z27" s="115"/>
      <c r="AA27" s="115"/>
      <c r="AB27" s="115"/>
      <c r="AC27" s="115"/>
      <c r="AD27" s="115"/>
      <c r="AE27" s="115"/>
      <c r="AF27" s="115"/>
      <c r="AG27" s="115"/>
      <c r="AH27" s="115"/>
      <c r="AI27" s="115"/>
      <c r="AJ27" s="115"/>
      <c r="AK27" s="115"/>
    </row>
    <row r="28" spans="1:37" s="191" customFormat="1" ht="16.5" customHeight="1">
      <c r="A28" s="184" t="s">
        <v>0</v>
      </c>
      <c r="B28" s="192" t="s">
        <v>91</v>
      </c>
      <c r="C28" s="186">
        <f>SUM(C29:C32)</f>
        <v>88664232</v>
      </c>
      <c r="D28" s="186">
        <f>SUM(D29:D32)</f>
        <v>25545403</v>
      </c>
      <c r="E28" s="186">
        <f>SUM(E29:E32)</f>
        <v>63118829</v>
      </c>
      <c r="F28" s="186">
        <f>SUM(F29:F32)</f>
        <v>383375</v>
      </c>
      <c r="G28" s="186">
        <f>SUM(G29:G32)</f>
        <v>0</v>
      </c>
      <c r="H28" s="186">
        <f aca="true" t="shared" si="9" ref="H28:H39">SUM(J28:R28)</f>
        <v>88280857</v>
      </c>
      <c r="I28" s="186">
        <f aca="true" t="shared" si="10" ref="I28:I39">SUM(J28:Q28)</f>
        <v>42825876</v>
      </c>
      <c r="J28" s="186">
        <f aca="true" t="shared" si="11" ref="J28:R28">SUM(J29:J32)</f>
        <v>9472257</v>
      </c>
      <c r="K28" s="186">
        <f t="shared" si="11"/>
        <v>2139362</v>
      </c>
      <c r="L28" s="186">
        <f t="shared" si="11"/>
        <v>0</v>
      </c>
      <c r="M28" s="186">
        <f t="shared" si="11"/>
        <v>30287010</v>
      </c>
      <c r="N28" s="186">
        <f t="shared" si="11"/>
        <v>927247</v>
      </c>
      <c r="O28" s="186">
        <f t="shared" si="11"/>
        <v>0</v>
      </c>
      <c r="P28" s="186">
        <f t="shared" si="11"/>
        <v>0</v>
      </c>
      <c r="Q28" s="186">
        <f t="shared" si="11"/>
        <v>0</v>
      </c>
      <c r="R28" s="186">
        <f t="shared" si="11"/>
        <v>45454981</v>
      </c>
      <c r="S28" s="187">
        <f t="shared" si="1"/>
        <v>76669238</v>
      </c>
      <c r="T28" s="188">
        <f t="shared" si="2"/>
        <v>27.113558634504052</v>
      </c>
      <c r="U28" s="189">
        <f t="shared" si="3"/>
        <v>88664232</v>
      </c>
      <c r="V28" s="190"/>
      <c r="W28" s="190"/>
      <c r="X28" s="190"/>
      <c r="Y28" s="190"/>
      <c r="Z28" s="190"/>
      <c r="AA28" s="190"/>
      <c r="AB28" s="190"/>
      <c r="AC28" s="190"/>
      <c r="AD28" s="190"/>
      <c r="AE28" s="190"/>
      <c r="AF28" s="190"/>
      <c r="AG28" s="190"/>
      <c r="AH28" s="190"/>
      <c r="AI28" s="190"/>
      <c r="AJ28" s="190"/>
      <c r="AK28" s="190"/>
    </row>
    <row r="29" spans="1:37" s="113" customFormat="1" ht="16.5" customHeight="1">
      <c r="A29" s="47" t="s">
        <v>26</v>
      </c>
      <c r="B29" s="138" t="s">
        <v>149</v>
      </c>
      <c r="C29" s="49">
        <f>SUM(D29:E29)</f>
        <v>11975959</v>
      </c>
      <c r="D29" s="49">
        <v>9408359</v>
      </c>
      <c r="E29" s="49">
        <v>2567600</v>
      </c>
      <c r="F29" s="49">
        <v>300</v>
      </c>
      <c r="G29" s="49">
        <f>97539241-97539241</f>
        <v>0</v>
      </c>
      <c r="H29" s="49">
        <f t="shared" si="9"/>
        <v>11975659</v>
      </c>
      <c r="I29" s="49">
        <f t="shared" si="10"/>
        <v>4684666</v>
      </c>
      <c r="J29" s="49">
        <v>2137016</v>
      </c>
      <c r="K29" s="49">
        <v>505518</v>
      </c>
      <c r="L29" s="49">
        <v>0</v>
      </c>
      <c r="M29" s="49">
        <v>1114885</v>
      </c>
      <c r="N29" s="49">
        <v>927247</v>
      </c>
      <c r="O29" s="49">
        <v>0</v>
      </c>
      <c r="P29" s="49">
        <v>0</v>
      </c>
      <c r="Q29" s="49">
        <v>0</v>
      </c>
      <c r="R29" s="50">
        <v>7290993</v>
      </c>
      <c r="S29" s="50">
        <f t="shared" si="1"/>
        <v>9333125</v>
      </c>
      <c r="T29" s="151">
        <f t="shared" si="2"/>
        <v>56.40816228947806</v>
      </c>
      <c r="U29" s="51">
        <f t="shared" si="3"/>
        <v>11975959</v>
      </c>
      <c r="V29" s="114"/>
      <c r="W29" s="114"/>
      <c r="X29" s="114"/>
      <c r="Y29" s="114"/>
      <c r="Z29" s="114"/>
      <c r="AA29" s="114"/>
      <c r="AB29" s="114"/>
      <c r="AC29" s="114"/>
      <c r="AD29" s="114"/>
      <c r="AE29" s="114"/>
      <c r="AF29" s="114"/>
      <c r="AG29" s="114"/>
      <c r="AH29" s="114"/>
      <c r="AI29" s="114"/>
      <c r="AJ29" s="114"/>
      <c r="AK29" s="114"/>
    </row>
    <row r="30" spans="1:37" s="113" customFormat="1" ht="16.5" customHeight="1">
      <c r="A30" s="147">
        <v>2</v>
      </c>
      <c r="B30" s="138" t="s">
        <v>187</v>
      </c>
      <c r="C30" s="49">
        <f>SUM(D30:E30)</f>
        <v>26834348</v>
      </c>
      <c r="D30" s="49">
        <v>7836939</v>
      </c>
      <c r="E30" s="49">
        <v>18997409</v>
      </c>
      <c r="F30" s="49">
        <v>0</v>
      </c>
      <c r="G30" s="49"/>
      <c r="H30" s="49">
        <f>SUM(J30:R30)</f>
        <v>26834348</v>
      </c>
      <c r="I30" s="49">
        <f>SUM(J30:Q30)</f>
        <v>12695098</v>
      </c>
      <c r="J30" s="49">
        <v>4067454</v>
      </c>
      <c r="K30" s="49">
        <v>1454615</v>
      </c>
      <c r="L30" s="49">
        <v>0</v>
      </c>
      <c r="M30" s="49">
        <v>7173029</v>
      </c>
      <c r="N30" s="49">
        <v>0</v>
      </c>
      <c r="O30" s="49">
        <v>0</v>
      </c>
      <c r="P30" s="49">
        <v>0</v>
      </c>
      <c r="Q30" s="49">
        <v>0</v>
      </c>
      <c r="R30" s="50">
        <v>14139250</v>
      </c>
      <c r="S30" s="50">
        <f>SUM(M30:R30)</f>
        <v>21312279</v>
      </c>
      <c r="T30" s="151">
        <f>(K30+L30+J30)/I30*100</f>
        <v>43.49764767471665</v>
      </c>
      <c r="U30" s="51">
        <f>SUM(F30:H30)</f>
        <v>26834348</v>
      </c>
      <c r="V30" s="114"/>
      <c r="W30" s="114"/>
      <c r="X30" s="114"/>
      <c r="Y30" s="114"/>
      <c r="Z30" s="114"/>
      <c r="AA30" s="114"/>
      <c r="AB30" s="114"/>
      <c r="AC30" s="114"/>
      <c r="AD30" s="114"/>
      <c r="AE30" s="114"/>
      <c r="AF30" s="114"/>
      <c r="AG30" s="114"/>
      <c r="AH30" s="114"/>
      <c r="AI30" s="114"/>
      <c r="AJ30" s="114"/>
      <c r="AK30" s="114"/>
    </row>
    <row r="31" spans="1:37" s="113" customFormat="1" ht="16.5" customHeight="1">
      <c r="A31" s="147">
        <v>3</v>
      </c>
      <c r="B31" s="138" t="s">
        <v>150</v>
      </c>
      <c r="C31" s="49">
        <f>SUM(D31:E31)</f>
        <v>49853925</v>
      </c>
      <c r="D31" s="49">
        <v>8300105</v>
      </c>
      <c r="E31" s="49">
        <v>41553820</v>
      </c>
      <c r="F31" s="49">
        <v>383075</v>
      </c>
      <c r="G31" s="49">
        <v>0</v>
      </c>
      <c r="H31" s="49">
        <f t="shared" si="9"/>
        <v>49470850</v>
      </c>
      <c r="I31" s="49">
        <f t="shared" si="10"/>
        <v>25446112</v>
      </c>
      <c r="J31" s="49">
        <v>3267787</v>
      </c>
      <c r="K31" s="49">
        <v>179229</v>
      </c>
      <c r="L31" s="49">
        <v>0</v>
      </c>
      <c r="M31" s="49">
        <v>21999096</v>
      </c>
      <c r="N31" s="49">
        <v>0</v>
      </c>
      <c r="O31" s="49">
        <v>0</v>
      </c>
      <c r="P31" s="49">
        <v>0</v>
      </c>
      <c r="Q31" s="49">
        <v>0</v>
      </c>
      <c r="R31" s="50">
        <v>24024738</v>
      </c>
      <c r="S31" s="50">
        <f t="shared" si="1"/>
        <v>46023834</v>
      </c>
      <c r="T31" s="151">
        <f t="shared" si="2"/>
        <v>13.546336666285208</v>
      </c>
      <c r="U31" s="51">
        <f t="shared" si="3"/>
        <v>49853925</v>
      </c>
      <c r="V31" s="114"/>
      <c r="W31" s="114"/>
      <c r="X31" s="114"/>
      <c r="Y31" s="114"/>
      <c r="Z31" s="114"/>
      <c r="AA31" s="114"/>
      <c r="AB31" s="114"/>
      <c r="AC31" s="114"/>
      <c r="AD31" s="114"/>
      <c r="AE31" s="114"/>
      <c r="AF31" s="114"/>
      <c r="AG31" s="114"/>
      <c r="AH31" s="114"/>
      <c r="AI31" s="114"/>
      <c r="AJ31" s="114"/>
      <c r="AK31" s="114"/>
    </row>
    <row r="32" spans="1:37" s="113" customFormat="1" ht="16.5" customHeight="1">
      <c r="A32" s="47"/>
      <c r="B32" s="138"/>
      <c r="C32" s="49">
        <f>SUM(D32:E32)</f>
        <v>0</v>
      </c>
      <c r="D32" s="49"/>
      <c r="E32" s="49"/>
      <c r="F32" s="49"/>
      <c r="G32" s="49"/>
      <c r="H32" s="49">
        <f t="shared" si="9"/>
        <v>0</v>
      </c>
      <c r="I32" s="49">
        <f t="shared" si="10"/>
        <v>0</v>
      </c>
      <c r="J32" s="49"/>
      <c r="K32" s="49"/>
      <c r="L32" s="49"/>
      <c r="M32" s="49"/>
      <c r="N32" s="49"/>
      <c r="O32" s="49"/>
      <c r="P32" s="49"/>
      <c r="Q32" s="49"/>
      <c r="R32" s="50"/>
      <c r="S32" s="50">
        <f t="shared" si="1"/>
        <v>0</v>
      </c>
      <c r="T32" s="151"/>
      <c r="U32" s="51">
        <f t="shared" si="3"/>
        <v>0</v>
      </c>
      <c r="V32" s="114"/>
      <c r="W32" s="114"/>
      <c r="X32" s="114"/>
      <c r="Y32" s="114"/>
      <c r="Z32" s="114"/>
      <c r="AA32" s="114"/>
      <c r="AB32" s="114"/>
      <c r="AC32" s="114"/>
      <c r="AD32" s="114"/>
      <c r="AE32" s="114"/>
      <c r="AF32" s="114"/>
      <c r="AG32" s="114"/>
      <c r="AH32" s="114"/>
      <c r="AI32" s="114"/>
      <c r="AJ32" s="114"/>
      <c r="AK32" s="114"/>
    </row>
    <row r="33" spans="1:37" s="191" customFormat="1" ht="16.5" customHeight="1">
      <c r="A33" s="184" t="s">
        <v>1</v>
      </c>
      <c r="B33" s="192" t="s">
        <v>93</v>
      </c>
      <c r="C33" s="186">
        <f>SUM(C34:C37)</f>
        <v>67554346</v>
      </c>
      <c r="D33" s="186">
        <f>SUM(D34:D37)</f>
        <v>38968200</v>
      </c>
      <c r="E33" s="186">
        <f>SUM(E34:E37)</f>
        <v>28586146</v>
      </c>
      <c r="F33" s="186">
        <f>SUM(F34:F37)</f>
        <v>445246</v>
      </c>
      <c r="G33" s="186">
        <f>SUM(G34:G37)</f>
        <v>0</v>
      </c>
      <c r="H33" s="186">
        <f t="shared" si="9"/>
        <v>67109100</v>
      </c>
      <c r="I33" s="186">
        <f t="shared" si="10"/>
        <v>45020196</v>
      </c>
      <c r="J33" s="186">
        <f aca="true" t="shared" si="12" ref="J33:R33">SUM(J34:J37)</f>
        <v>11522748</v>
      </c>
      <c r="K33" s="186">
        <f t="shared" si="12"/>
        <v>4516994</v>
      </c>
      <c r="L33" s="186">
        <f t="shared" si="12"/>
        <v>0</v>
      </c>
      <c r="M33" s="186">
        <f t="shared" si="12"/>
        <v>26582812</v>
      </c>
      <c r="N33" s="186">
        <f t="shared" si="12"/>
        <v>2397642</v>
      </c>
      <c r="O33" s="186">
        <f t="shared" si="12"/>
        <v>0</v>
      </c>
      <c r="P33" s="186">
        <f t="shared" si="12"/>
        <v>0</v>
      </c>
      <c r="Q33" s="186">
        <f t="shared" si="12"/>
        <v>0</v>
      </c>
      <c r="R33" s="186">
        <f t="shared" si="12"/>
        <v>22088904</v>
      </c>
      <c r="S33" s="187">
        <f aca="true" t="shared" si="13" ref="S33:S45">SUM(M33:R33)</f>
        <v>51069358</v>
      </c>
      <c r="T33" s="188">
        <f aca="true" t="shared" si="14" ref="T33:T49">(K33+L33+J33)/I33*100</f>
        <v>35.6278813179756</v>
      </c>
      <c r="U33" s="189">
        <f aca="true" t="shared" si="15" ref="U33:U49">SUM(F33:H33)</f>
        <v>67554346</v>
      </c>
      <c r="V33" s="190"/>
      <c r="W33" s="190"/>
      <c r="X33" s="190"/>
      <c r="Y33" s="190"/>
      <c r="Z33" s="190"/>
      <c r="AA33" s="190"/>
      <c r="AB33" s="190"/>
      <c r="AC33" s="190"/>
      <c r="AD33" s="190"/>
      <c r="AE33" s="190"/>
      <c r="AF33" s="190"/>
      <c r="AG33" s="190"/>
      <c r="AH33" s="190"/>
      <c r="AI33" s="190"/>
      <c r="AJ33" s="190"/>
      <c r="AK33" s="190"/>
    </row>
    <row r="34" spans="1:37" s="113" customFormat="1" ht="16.5" customHeight="1">
      <c r="A34" s="47" t="s">
        <v>26</v>
      </c>
      <c r="B34" s="138" t="s">
        <v>185</v>
      </c>
      <c r="C34" s="49">
        <f>SUM(D34:E34)</f>
        <v>11847942</v>
      </c>
      <c r="D34" s="49">
        <v>5627275</v>
      </c>
      <c r="E34" s="49">
        <v>6220667</v>
      </c>
      <c r="F34" s="49">
        <v>0</v>
      </c>
      <c r="G34" s="49"/>
      <c r="H34" s="49">
        <f t="shared" si="9"/>
        <v>11847942</v>
      </c>
      <c r="I34" s="49">
        <f t="shared" si="10"/>
        <v>11451399</v>
      </c>
      <c r="J34" s="49">
        <v>3457638</v>
      </c>
      <c r="K34" s="49">
        <v>57098</v>
      </c>
      <c r="L34" s="49"/>
      <c r="M34" s="49">
        <v>5539021</v>
      </c>
      <c r="N34" s="49">
        <v>2397642</v>
      </c>
      <c r="O34" s="49"/>
      <c r="P34" s="49"/>
      <c r="Q34" s="49"/>
      <c r="R34" s="50">
        <v>396543</v>
      </c>
      <c r="S34" s="50">
        <f t="shared" si="13"/>
        <v>8333206</v>
      </c>
      <c r="T34" s="151">
        <f t="shared" si="14"/>
        <v>30.69263414889307</v>
      </c>
      <c r="U34" s="51">
        <f t="shared" si="15"/>
        <v>11847942</v>
      </c>
      <c r="V34" s="114"/>
      <c r="W34" s="114"/>
      <c r="X34" s="114"/>
      <c r="Y34" s="114"/>
      <c r="Z34" s="114"/>
      <c r="AA34" s="114"/>
      <c r="AB34" s="114"/>
      <c r="AC34" s="114"/>
      <c r="AD34" s="114"/>
      <c r="AE34" s="114"/>
      <c r="AF34" s="114"/>
      <c r="AG34" s="114"/>
      <c r="AH34" s="114"/>
      <c r="AI34" s="114"/>
      <c r="AJ34" s="114"/>
      <c r="AK34" s="114"/>
    </row>
    <row r="35" spans="1:37" s="113" customFormat="1" ht="16.5" customHeight="1">
      <c r="A35" s="47" t="s">
        <v>27</v>
      </c>
      <c r="B35" s="138" t="s">
        <v>179</v>
      </c>
      <c r="C35" s="49">
        <f>SUM(D35:E35)</f>
        <v>39798393</v>
      </c>
      <c r="D35" s="49">
        <v>27168673</v>
      </c>
      <c r="E35" s="49">
        <v>12629720</v>
      </c>
      <c r="F35" s="49">
        <v>190214</v>
      </c>
      <c r="G35" s="49"/>
      <c r="H35" s="49">
        <f t="shared" si="9"/>
        <v>39608179</v>
      </c>
      <c r="I35" s="49">
        <f t="shared" si="10"/>
        <v>26788669</v>
      </c>
      <c r="J35" s="49">
        <v>6945288</v>
      </c>
      <c r="K35" s="49">
        <v>3420895</v>
      </c>
      <c r="L35" s="49"/>
      <c r="M35" s="49">
        <v>16422486</v>
      </c>
      <c r="N35" s="49">
        <v>0</v>
      </c>
      <c r="O35" s="49"/>
      <c r="P35" s="49"/>
      <c r="Q35" s="49">
        <v>0</v>
      </c>
      <c r="R35" s="50">
        <v>12819510</v>
      </c>
      <c r="S35" s="50">
        <f t="shared" si="13"/>
        <v>29241996</v>
      </c>
      <c r="T35" s="151">
        <f t="shared" si="14"/>
        <v>38.69614798704632</v>
      </c>
      <c r="U35" s="51">
        <f t="shared" si="15"/>
        <v>39798393</v>
      </c>
      <c r="V35" s="114"/>
      <c r="W35" s="114"/>
      <c r="X35" s="114"/>
      <c r="Y35" s="114"/>
      <c r="Z35" s="114"/>
      <c r="AA35" s="114"/>
      <c r="AB35" s="114"/>
      <c r="AC35" s="114"/>
      <c r="AD35" s="114"/>
      <c r="AE35" s="114"/>
      <c r="AF35" s="114"/>
      <c r="AG35" s="114"/>
      <c r="AH35" s="114"/>
      <c r="AI35" s="114"/>
      <c r="AJ35" s="114"/>
      <c r="AK35" s="114"/>
    </row>
    <row r="36" spans="1:37" s="113" customFormat="1" ht="16.5" customHeight="1">
      <c r="A36" s="47" t="s">
        <v>28</v>
      </c>
      <c r="B36" s="138" t="s">
        <v>180</v>
      </c>
      <c r="C36" s="49">
        <f>SUM(D36:E36)</f>
        <v>15908011</v>
      </c>
      <c r="D36" s="49">
        <v>6172252</v>
      </c>
      <c r="E36" s="49">
        <v>9735759</v>
      </c>
      <c r="F36" s="49">
        <v>255032</v>
      </c>
      <c r="G36" s="49"/>
      <c r="H36" s="49">
        <f t="shared" si="9"/>
        <v>15652979</v>
      </c>
      <c r="I36" s="49">
        <f t="shared" si="10"/>
        <v>6780128</v>
      </c>
      <c r="J36" s="49">
        <v>1119822</v>
      </c>
      <c r="K36" s="49">
        <v>1039001</v>
      </c>
      <c r="L36" s="49"/>
      <c r="M36" s="49">
        <v>4621305</v>
      </c>
      <c r="N36" s="49">
        <v>0</v>
      </c>
      <c r="O36" s="49"/>
      <c r="P36" s="49"/>
      <c r="Q36" s="49"/>
      <c r="R36" s="50">
        <v>8872851</v>
      </c>
      <c r="S36" s="50">
        <f t="shared" si="13"/>
        <v>13494156</v>
      </c>
      <c r="T36" s="151">
        <f t="shared" si="14"/>
        <v>31.840446080074003</v>
      </c>
      <c r="U36" s="51">
        <f t="shared" si="15"/>
        <v>15908011</v>
      </c>
      <c r="V36" s="114"/>
      <c r="W36" s="114"/>
      <c r="X36" s="114"/>
      <c r="Y36" s="114"/>
      <c r="Z36" s="114"/>
      <c r="AA36" s="114"/>
      <c r="AB36" s="114"/>
      <c r="AC36" s="114"/>
      <c r="AD36" s="114"/>
      <c r="AE36" s="114"/>
      <c r="AF36" s="114"/>
      <c r="AG36" s="114"/>
      <c r="AH36" s="114"/>
      <c r="AI36" s="114"/>
      <c r="AJ36" s="114"/>
      <c r="AK36" s="114"/>
    </row>
    <row r="37" spans="1:37" s="113" customFormat="1" ht="16.5" customHeight="1">
      <c r="A37" s="47"/>
      <c r="B37" s="138"/>
      <c r="C37" s="49">
        <f>SUM(D37:E37)</f>
        <v>0</v>
      </c>
      <c r="D37" s="49"/>
      <c r="E37" s="49"/>
      <c r="F37" s="49"/>
      <c r="G37" s="49"/>
      <c r="H37" s="49">
        <f t="shared" si="9"/>
        <v>0</v>
      </c>
      <c r="I37" s="49">
        <f t="shared" si="10"/>
        <v>0</v>
      </c>
      <c r="J37" s="49"/>
      <c r="K37" s="49"/>
      <c r="L37" s="49"/>
      <c r="M37" s="49"/>
      <c r="N37" s="49"/>
      <c r="O37" s="49"/>
      <c r="P37" s="49"/>
      <c r="Q37" s="49"/>
      <c r="R37" s="50"/>
      <c r="S37" s="50">
        <f t="shared" si="13"/>
        <v>0</v>
      </c>
      <c r="T37" s="151"/>
      <c r="U37" s="51">
        <f t="shared" si="15"/>
        <v>0</v>
      </c>
      <c r="V37" s="114"/>
      <c r="W37" s="114"/>
      <c r="X37" s="114"/>
      <c r="Y37" s="114"/>
      <c r="Z37" s="114"/>
      <c r="AA37" s="114"/>
      <c r="AB37" s="114"/>
      <c r="AC37" s="114"/>
      <c r="AD37" s="114"/>
      <c r="AE37" s="114"/>
      <c r="AF37" s="114"/>
      <c r="AG37" s="114"/>
      <c r="AH37" s="114"/>
      <c r="AI37" s="114"/>
      <c r="AJ37" s="114"/>
      <c r="AK37" s="114"/>
    </row>
    <row r="38" spans="1:37" s="191" customFormat="1" ht="16.5" customHeight="1">
      <c r="A38" s="184" t="s">
        <v>6</v>
      </c>
      <c r="B38" s="192" t="s">
        <v>94</v>
      </c>
      <c r="C38" s="186">
        <f>SUM(C39:C43)</f>
        <v>32563291</v>
      </c>
      <c r="D38" s="186">
        <f>SUM(D39:D43)</f>
        <v>19371322</v>
      </c>
      <c r="E38" s="186">
        <f>SUM(E39:E43)</f>
        <v>13191969</v>
      </c>
      <c r="F38" s="186">
        <f>SUM(F39:F43)</f>
        <v>2789184</v>
      </c>
      <c r="G38" s="186">
        <f>SUM(G39:G43)</f>
        <v>0</v>
      </c>
      <c r="H38" s="186">
        <f t="shared" si="9"/>
        <v>29774107</v>
      </c>
      <c r="I38" s="186">
        <f t="shared" si="10"/>
        <v>8744210</v>
      </c>
      <c r="J38" s="186">
        <f aca="true" t="shared" si="16" ref="J38:R38">SUM(J39:J43)</f>
        <v>4695239</v>
      </c>
      <c r="K38" s="186">
        <f t="shared" si="16"/>
        <v>395298</v>
      </c>
      <c r="L38" s="186">
        <f t="shared" si="16"/>
        <v>54535</v>
      </c>
      <c r="M38" s="186">
        <f t="shared" si="16"/>
        <v>2520664</v>
      </c>
      <c r="N38" s="186">
        <f t="shared" si="16"/>
        <v>1078474</v>
      </c>
      <c r="O38" s="186">
        <f t="shared" si="16"/>
        <v>0</v>
      </c>
      <c r="P38" s="186">
        <f t="shared" si="16"/>
        <v>0</v>
      </c>
      <c r="Q38" s="186">
        <f t="shared" si="16"/>
        <v>0</v>
      </c>
      <c r="R38" s="186">
        <f t="shared" si="16"/>
        <v>21029897</v>
      </c>
      <c r="S38" s="187">
        <f t="shared" si="13"/>
        <v>24629035</v>
      </c>
      <c r="T38" s="188">
        <f t="shared" si="14"/>
        <v>58.839757965556636</v>
      </c>
      <c r="U38" s="189">
        <f t="shared" si="15"/>
        <v>32563291</v>
      </c>
      <c r="V38" s="190"/>
      <c r="W38" s="190"/>
      <c r="X38" s="190"/>
      <c r="Y38" s="190"/>
      <c r="Z38" s="190"/>
      <c r="AA38" s="190"/>
      <c r="AB38" s="190"/>
      <c r="AC38" s="190"/>
      <c r="AD38" s="190"/>
      <c r="AE38" s="190"/>
      <c r="AF38" s="190"/>
      <c r="AG38" s="190"/>
      <c r="AH38" s="190"/>
      <c r="AI38" s="190"/>
      <c r="AJ38" s="190"/>
      <c r="AK38" s="190"/>
    </row>
    <row r="39" spans="1:37" s="113" customFormat="1" ht="16.5" customHeight="1">
      <c r="A39" s="47" t="s">
        <v>26</v>
      </c>
      <c r="B39" s="138" t="s">
        <v>146</v>
      </c>
      <c r="C39" s="49">
        <f>SUM(D39:E39)</f>
        <v>10500</v>
      </c>
      <c r="D39" s="49"/>
      <c r="E39" s="49">
        <v>10500</v>
      </c>
      <c r="F39" s="49"/>
      <c r="G39" s="49"/>
      <c r="H39" s="49">
        <f t="shared" si="9"/>
        <v>10500</v>
      </c>
      <c r="I39" s="49">
        <f t="shared" si="10"/>
        <v>10500</v>
      </c>
      <c r="J39" s="49">
        <v>10500</v>
      </c>
      <c r="K39" s="49"/>
      <c r="L39" s="49"/>
      <c r="M39" s="134"/>
      <c r="N39" s="49"/>
      <c r="O39" s="49"/>
      <c r="P39" s="49"/>
      <c r="Q39" s="49"/>
      <c r="R39" s="50"/>
      <c r="S39" s="50">
        <f t="shared" si="13"/>
        <v>0</v>
      </c>
      <c r="T39" s="151">
        <f t="shared" si="14"/>
        <v>100</v>
      </c>
      <c r="U39" s="51">
        <f t="shared" si="15"/>
        <v>10500</v>
      </c>
      <c r="V39" s="114"/>
      <c r="W39" s="114"/>
      <c r="X39" s="114"/>
      <c r="Y39" s="114"/>
      <c r="Z39" s="114"/>
      <c r="AA39" s="114"/>
      <c r="AB39" s="114"/>
      <c r="AC39" s="114"/>
      <c r="AD39" s="114"/>
      <c r="AE39" s="114"/>
      <c r="AF39" s="114"/>
      <c r="AG39" s="114"/>
      <c r="AH39" s="114"/>
      <c r="AI39" s="114"/>
      <c r="AJ39" s="114"/>
      <c r="AK39" s="114"/>
    </row>
    <row r="40" spans="1:37" s="113" customFormat="1" ht="16.5" customHeight="1">
      <c r="A40" s="47" t="s">
        <v>27</v>
      </c>
      <c r="B40" s="138" t="s">
        <v>145</v>
      </c>
      <c r="C40" s="49">
        <f>SUM(D40:E40)</f>
        <v>11250119</v>
      </c>
      <c r="D40" s="49">
        <v>6738840</v>
      </c>
      <c r="E40" s="49">
        <v>4511279</v>
      </c>
      <c r="F40" s="49">
        <v>153672</v>
      </c>
      <c r="G40" s="49"/>
      <c r="H40" s="49">
        <f aca="true" t="shared" si="17" ref="H40:H49">SUM(J40:R40)</f>
        <v>11096447</v>
      </c>
      <c r="I40" s="49">
        <f aca="true" t="shared" si="18" ref="I40:I49">SUM(J40:Q40)</f>
        <v>2872353</v>
      </c>
      <c r="J40" s="49">
        <v>1573614</v>
      </c>
      <c r="K40" s="49">
        <v>175575</v>
      </c>
      <c r="L40" s="49">
        <v>54535</v>
      </c>
      <c r="M40" s="134">
        <v>1068629</v>
      </c>
      <c r="N40" s="49"/>
      <c r="O40" s="49"/>
      <c r="P40" s="49"/>
      <c r="Q40" s="49">
        <v>0</v>
      </c>
      <c r="R40" s="50">
        <v>8224094</v>
      </c>
      <c r="S40" s="50">
        <f t="shared" si="13"/>
        <v>9292723</v>
      </c>
      <c r="T40" s="151">
        <f t="shared" si="14"/>
        <v>62.79604212991927</v>
      </c>
      <c r="U40" s="51">
        <f t="shared" si="15"/>
        <v>11250119</v>
      </c>
      <c r="V40" s="114"/>
      <c r="W40" s="114"/>
      <c r="X40" s="114"/>
      <c r="Y40" s="114"/>
      <c r="Z40" s="114"/>
      <c r="AA40" s="114"/>
      <c r="AB40" s="114"/>
      <c r="AC40" s="114"/>
      <c r="AD40" s="114"/>
      <c r="AE40" s="114"/>
      <c r="AF40" s="114"/>
      <c r="AG40" s="114"/>
      <c r="AH40" s="114"/>
      <c r="AI40" s="114"/>
      <c r="AJ40" s="114"/>
      <c r="AK40" s="114"/>
    </row>
    <row r="41" spans="1:37" s="113" customFormat="1" ht="16.5" customHeight="1">
      <c r="A41" s="47" t="s">
        <v>28</v>
      </c>
      <c r="B41" s="138" t="s">
        <v>197</v>
      </c>
      <c r="C41" s="49">
        <f>SUM(D41:E41)</f>
        <v>10771116</v>
      </c>
      <c r="D41" s="49">
        <v>6342369</v>
      </c>
      <c r="E41" s="49">
        <v>4428747</v>
      </c>
      <c r="F41" s="49">
        <v>2001001</v>
      </c>
      <c r="G41" s="49"/>
      <c r="H41" s="49">
        <f t="shared" si="17"/>
        <v>8770115</v>
      </c>
      <c r="I41" s="49">
        <f t="shared" si="18"/>
        <v>2280814</v>
      </c>
      <c r="J41" s="49">
        <v>1596690</v>
      </c>
      <c r="K41" s="49">
        <v>36166</v>
      </c>
      <c r="L41" s="49"/>
      <c r="M41" s="49">
        <v>508965</v>
      </c>
      <c r="N41" s="49">
        <v>138993</v>
      </c>
      <c r="O41" s="49">
        <v>0</v>
      </c>
      <c r="P41" s="49"/>
      <c r="Q41" s="49">
        <v>0</v>
      </c>
      <c r="R41" s="50">
        <v>6489301</v>
      </c>
      <c r="S41" s="50">
        <f t="shared" si="13"/>
        <v>7137259</v>
      </c>
      <c r="T41" s="151">
        <f t="shared" si="14"/>
        <v>71.59093200936158</v>
      </c>
      <c r="U41" s="51">
        <f t="shared" si="15"/>
        <v>10771116</v>
      </c>
      <c r="V41" s="114"/>
      <c r="W41" s="114"/>
      <c r="X41" s="114"/>
      <c r="Y41" s="114"/>
      <c r="Z41" s="114"/>
      <c r="AA41" s="114"/>
      <c r="AB41" s="114"/>
      <c r="AC41" s="114"/>
      <c r="AD41" s="114"/>
      <c r="AE41" s="114"/>
      <c r="AF41" s="114"/>
      <c r="AG41" s="114"/>
      <c r="AH41" s="114"/>
      <c r="AI41" s="114"/>
      <c r="AJ41" s="114"/>
      <c r="AK41" s="114"/>
    </row>
    <row r="42" spans="1:37" s="113" customFormat="1" ht="16.5" customHeight="1">
      <c r="A42" s="47" t="s">
        <v>39</v>
      </c>
      <c r="B42" s="138" t="s">
        <v>147</v>
      </c>
      <c r="C42" s="49">
        <f>SUM(D42:E42)</f>
        <v>10531556</v>
      </c>
      <c r="D42" s="49">
        <v>6290113</v>
      </c>
      <c r="E42" s="49">
        <v>4241443</v>
      </c>
      <c r="F42" s="49">
        <v>634511</v>
      </c>
      <c r="G42" s="49"/>
      <c r="H42" s="49">
        <f t="shared" si="17"/>
        <v>9897045</v>
      </c>
      <c r="I42" s="49">
        <f t="shared" si="18"/>
        <v>3580543</v>
      </c>
      <c r="J42" s="49">
        <v>1514435</v>
      </c>
      <c r="K42" s="49">
        <v>183557</v>
      </c>
      <c r="L42" s="49"/>
      <c r="M42" s="49">
        <v>943070</v>
      </c>
      <c r="N42" s="49">
        <v>939481</v>
      </c>
      <c r="O42" s="49"/>
      <c r="P42" s="49"/>
      <c r="Q42" s="49">
        <v>0</v>
      </c>
      <c r="R42" s="50">
        <v>6316502</v>
      </c>
      <c r="S42" s="50">
        <f t="shared" si="13"/>
        <v>8199053</v>
      </c>
      <c r="T42" s="151">
        <f t="shared" si="14"/>
        <v>47.422751241920565</v>
      </c>
      <c r="U42" s="51">
        <f t="shared" si="15"/>
        <v>10531556</v>
      </c>
      <c r="V42" s="114"/>
      <c r="W42" s="114"/>
      <c r="X42" s="114"/>
      <c r="Y42" s="114"/>
      <c r="Z42" s="114"/>
      <c r="AA42" s="114"/>
      <c r="AB42" s="114"/>
      <c r="AC42" s="114"/>
      <c r="AD42" s="114"/>
      <c r="AE42" s="114"/>
      <c r="AF42" s="114"/>
      <c r="AG42" s="114"/>
      <c r="AH42" s="114"/>
      <c r="AI42" s="114"/>
      <c r="AJ42" s="114"/>
      <c r="AK42" s="114"/>
    </row>
    <row r="43" spans="1:37" s="113" customFormat="1" ht="16.5" customHeight="1">
      <c r="A43" s="47"/>
      <c r="B43" s="138"/>
      <c r="C43" s="49">
        <f>SUM(D43:E43)</f>
        <v>0</v>
      </c>
      <c r="D43" s="49"/>
      <c r="E43" s="49"/>
      <c r="F43" s="49"/>
      <c r="G43" s="49"/>
      <c r="H43" s="49">
        <f t="shared" si="17"/>
        <v>0</v>
      </c>
      <c r="I43" s="49">
        <f t="shared" si="18"/>
        <v>0</v>
      </c>
      <c r="J43" s="49"/>
      <c r="K43" s="49"/>
      <c r="L43" s="49"/>
      <c r="M43" s="49"/>
      <c r="N43" s="49"/>
      <c r="O43" s="49"/>
      <c r="P43" s="49"/>
      <c r="Q43" s="49"/>
      <c r="R43" s="50"/>
      <c r="S43" s="50">
        <f t="shared" si="13"/>
        <v>0</v>
      </c>
      <c r="T43" s="151"/>
      <c r="U43" s="51">
        <f t="shared" si="15"/>
        <v>0</v>
      </c>
      <c r="V43" s="114"/>
      <c r="W43" s="114"/>
      <c r="X43" s="114"/>
      <c r="Y43" s="114"/>
      <c r="Z43" s="114"/>
      <c r="AA43" s="114"/>
      <c r="AB43" s="114"/>
      <c r="AC43" s="114"/>
      <c r="AD43" s="114"/>
      <c r="AE43" s="114"/>
      <c r="AF43" s="114"/>
      <c r="AG43" s="114"/>
      <c r="AH43" s="114"/>
      <c r="AI43" s="114"/>
      <c r="AJ43" s="114"/>
      <c r="AK43" s="114"/>
    </row>
    <row r="44" spans="1:37" s="191" customFormat="1" ht="16.5" customHeight="1">
      <c r="A44" s="184" t="s">
        <v>60</v>
      </c>
      <c r="B44" s="192" t="s">
        <v>95</v>
      </c>
      <c r="C44" s="186">
        <f>SUM(C45:C50)</f>
        <v>108503680</v>
      </c>
      <c r="D44" s="186">
        <f>SUM(D45:D50)</f>
        <v>34472806</v>
      </c>
      <c r="E44" s="186">
        <f>SUM(E45:E50)</f>
        <v>74030874</v>
      </c>
      <c r="F44" s="186">
        <f>SUM(F45:F50)</f>
        <v>38663471</v>
      </c>
      <c r="G44" s="186">
        <f>SUM(G45:G50)</f>
        <v>0</v>
      </c>
      <c r="H44" s="186">
        <f t="shared" si="17"/>
        <v>69840209</v>
      </c>
      <c r="I44" s="186">
        <f t="shared" si="18"/>
        <v>26476382</v>
      </c>
      <c r="J44" s="186">
        <f aca="true" t="shared" si="19" ref="J44:R44">SUM(J45:J50)</f>
        <v>16179100</v>
      </c>
      <c r="K44" s="186">
        <f t="shared" si="19"/>
        <v>2045304</v>
      </c>
      <c r="L44" s="186">
        <f t="shared" si="19"/>
        <v>0</v>
      </c>
      <c r="M44" s="186">
        <f t="shared" si="19"/>
        <v>8251977</v>
      </c>
      <c r="N44" s="186">
        <f t="shared" si="19"/>
        <v>0</v>
      </c>
      <c r="O44" s="186">
        <f t="shared" si="19"/>
        <v>0</v>
      </c>
      <c r="P44" s="186">
        <f t="shared" si="19"/>
        <v>0</v>
      </c>
      <c r="Q44" s="186">
        <f t="shared" si="19"/>
        <v>1</v>
      </c>
      <c r="R44" s="186">
        <f t="shared" si="19"/>
        <v>43363827</v>
      </c>
      <c r="S44" s="187">
        <f t="shared" si="13"/>
        <v>51615805</v>
      </c>
      <c r="T44" s="188">
        <f t="shared" si="14"/>
        <v>68.83268265278844</v>
      </c>
      <c r="U44" s="189">
        <f t="shared" si="15"/>
        <v>108503680</v>
      </c>
      <c r="V44" s="190"/>
      <c r="W44" s="190"/>
      <c r="X44" s="190"/>
      <c r="Y44" s="190"/>
      <c r="Z44" s="190"/>
      <c r="AA44" s="190"/>
      <c r="AB44" s="190"/>
      <c r="AC44" s="190"/>
      <c r="AD44" s="190"/>
      <c r="AE44" s="190"/>
      <c r="AF44" s="190"/>
      <c r="AG44" s="190"/>
      <c r="AH44" s="190"/>
      <c r="AI44" s="190"/>
      <c r="AJ44" s="190"/>
      <c r="AK44" s="190"/>
    </row>
    <row r="45" spans="1:37" s="113" customFormat="1" ht="16.5" customHeight="1">
      <c r="A45" s="138">
        <v>1</v>
      </c>
      <c r="B45" s="138" t="s">
        <v>136</v>
      </c>
      <c r="C45" s="49">
        <f aca="true" t="shared" si="20" ref="C45:C50">SUM(D45:E45)</f>
        <v>43003498</v>
      </c>
      <c r="D45" s="49">
        <v>1397981</v>
      </c>
      <c r="E45" s="49">
        <v>41605517</v>
      </c>
      <c r="F45" s="49">
        <v>37376294</v>
      </c>
      <c r="G45" s="49">
        <v>0</v>
      </c>
      <c r="H45" s="49">
        <f t="shared" si="17"/>
        <v>5627204</v>
      </c>
      <c r="I45" s="49">
        <f t="shared" si="18"/>
        <v>3139177</v>
      </c>
      <c r="J45" s="49">
        <v>3104010</v>
      </c>
      <c r="K45" s="49">
        <v>4296</v>
      </c>
      <c r="L45" s="49">
        <v>0</v>
      </c>
      <c r="M45" s="49">
        <v>30871</v>
      </c>
      <c r="N45" s="49">
        <v>0</v>
      </c>
      <c r="O45" s="49">
        <v>0</v>
      </c>
      <c r="P45" s="49">
        <v>0</v>
      </c>
      <c r="Q45" s="49">
        <v>0</v>
      </c>
      <c r="R45" s="50">
        <v>2488027</v>
      </c>
      <c r="S45" s="50">
        <f t="shared" si="13"/>
        <v>2518898</v>
      </c>
      <c r="T45" s="151">
        <f t="shared" si="14"/>
        <v>99.01658937995532</v>
      </c>
      <c r="U45" s="51">
        <f t="shared" si="15"/>
        <v>43003498</v>
      </c>
      <c r="V45" s="114"/>
      <c r="W45" s="114"/>
      <c r="X45" s="114"/>
      <c r="Y45" s="114"/>
      <c r="Z45" s="114"/>
      <c r="AA45" s="114"/>
      <c r="AB45" s="114"/>
      <c r="AC45" s="114"/>
      <c r="AD45" s="114"/>
      <c r="AE45" s="114"/>
      <c r="AF45" s="114"/>
      <c r="AG45" s="114"/>
      <c r="AH45" s="114"/>
      <c r="AI45" s="114"/>
      <c r="AJ45" s="114"/>
      <c r="AK45" s="114"/>
    </row>
    <row r="46" spans="1:37" s="113" customFormat="1" ht="16.5" customHeight="1">
      <c r="A46" s="138">
        <v>2</v>
      </c>
      <c r="B46" s="138" t="s">
        <v>137</v>
      </c>
      <c r="C46" s="49">
        <f t="shared" si="20"/>
        <v>16959264</v>
      </c>
      <c r="D46" s="49">
        <v>8593987</v>
      </c>
      <c r="E46" s="49">
        <v>8365277</v>
      </c>
      <c r="F46" s="49">
        <v>475794</v>
      </c>
      <c r="G46" s="49">
        <v>0</v>
      </c>
      <c r="H46" s="49">
        <f t="shared" si="17"/>
        <v>16483470</v>
      </c>
      <c r="I46" s="49">
        <f t="shared" si="18"/>
        <v>8579728</v>
      </c>
      <c r="J46" s="49">
        <v>4690482</v>
      </c>
      <c r="K46" s="49">
        <v>279190</v>
      </c>
      <c r="L46" s="49"/>
      <c r="M46" s="49">
        <v>3610056</v>
      </c>
      <c r="N46" s="49">
        <v>0</v>
      </c>
      <c r="O46" s="49">
        <v>0</v>
      </c>
      <c r="P46" s="49">
        <v>0</v>
      </c>
      <c r="Q46" s="49">
        <v>0</v>
      </c>
      <c r="R46" s="50">
        <v>7903742</v>
      </c>
      <c r="S46" s="50">
        <f>SUM(M46:R46)</f>
        <v>11513798</v>
      </c>
      <c r="T46" s="151">
        <f t="shared" si="14"/>
        <v>57.92342134855557</v>
      </c>
      <c r="U46" s="51">
        <f t="shared" si="15"/>
        <v>16959264</v>
      </c>
      <c r="V46" s="114"/>
      <c r="W46" s="114"/>
      <c r="X46" s="114"/>
      <c r="Y46" s="114"/>
      <c r="Z46" s="114"/>
      <c r="AA46" s="114"/>
      <c r="AB46" s="114"/>
      <c r="AC46" s="114"/>
      <c r="AD46" s="114"/>
      <c r="AE46" s="114"/>
      <c r="AF46" s="114"/>
      <c r="AG46" s="114"/>
      <c r="AH46" s="114"/>
      <c r="AI46" s="114"/>
      <c r="AJ46" s="114"/>
      <c r="AK46" s="114"/>
    </row>
    <row r="47" spans="1:37" s="113" customFormat="1" ht="16.5" customHeight="1">
      <c r="A47" s="138">
        <v>3</v>
      </c>
      <c r="B47" s="138" t="s">
        <v>138</v>
      </c>
      <c r="C47" s="49">
        <f t="shared" si="20"/>
        <v>14358866</v>
      </c>
      <c r="D47" s="49">
        <v>10053488</v>
      </c>
      <c r="E47" s="49">
        <v>4305378</v>
      </c>
      <c r="F47" s="49">
        <v>761232</v>
      </c>
      <c r="G47" s="49">
        <v>0</v>
      </c>
      <c r="H47" s="49">
        <f t="shared" si="17"/>
        <v>13597634</v>
      </c>
      <c r="I47" s="49">
        <f t="shared" si="18"/>
        <v>5944307</v>
      </c>
      <c r="J47" s="49">
        <v>2496585</v>
      </c>
      <c r="K47" s="49">
        <v>708271</v>
      </c>
      <c r="L47" s="49"/>
      <c r="M47" s="49">
        <v>2739450</v>
      </c>
      <c r="N47" s="49">
        <v>0</v>
      </c>
      <c r="O47" s="49">
        <v>0</v>
      </c>
      <c r="P47" s="49">
        <v>0</v>
      </c>
      <c r="Q47" s="49">
        <v>1</v>
      </c>
      <c r="R47" s="50">
        <v>7653327</v>
      </c>
      <c r="S47" s="50">
        <f>SUM(M47:R47)</f>
        <v>10392778</v>
      </c>
      <c r="T47" s="151">
        <f t="shared" si="14"/>
        <v>53.91471200932253</v>
      </c>
      <c r="U47" s="51">
        <f t="shared" si="15"/>
        <v>14358866</v>
      </c>
      <c r="V47" s="114"/>
      <c r="W47" s="114"/>
      <c r="X47" s="114"/>
      <c r="Y47" s="114"/>
      <c r="Z47" s="114"/>
      <c r="AA47" s="114"/>
      <c r="AB47" s="114"/>
      <c r="AC47" s="114"/>
      <c r="AD47" s="114"/>
      <c r="AE47" s="114"/>
      <c r="AF47" s="114"/>
      <c r="AG47" s="114"/>
      <c r="AH47" s="114"/>
      <c r="AI47" s="114"/>
      <c r="AJ47" s="114"/>
      <c r="AK47" s="114"/>
    </row>
    <row r="48" spans="1:37" s="113" customFormat="1" ht="16.5" customHeight="1">
      <c r="A48" s="138">
        <v>4</v>
      </c>
      <c r="B48" s="138" t="s">
        <v>139</v>
      </c>
      <c r="C48" s="49">
        <f t="shared" si="20"/>
        <v>15100569</v>
      </c>
      <c r="D48" s="49">
        <v>6347156</v>
      </c>
      <c r="E48" s="49">
        <v>8753413</v>
      </c>
      <c r="F48" s="49">
        <v>50151</v>
      </c>
      <c r="G48" s="49">
        <v>0</v>
      </c>
      <c r="H48" s="49">
        <f>SUM(J48:R48)</f>
        <v>15050418</v>
      </c>
      <c r="I48" s="49">
        <f>SUM(J48:Q48)</f>
        <v>3393379</v>
      </c>
      <c r="J48" s="49">
        <v>1739055</v>
      </c>
      <c r="K48" s="49">
        <v>893270</v>
      </c>
      <c r="L48" s="49"/>
      <c r="M48" s="49">
        <v>761054</v>
      </c>
      <c r="N48" s="49">
        <v>0</v>
      </c>
      <c r="O48" s="49">
        <v>0</v>
      </c>
      <c r="P48" s="49">
        <v>0</v>
      </c>
      <c r="Q48" s="49">
        <v>0</v>
      </c>
      <c r="R48" s="50">
        <v>11657039</v>
      </c>
      <c r="S48" s="50">
        <f>SUM(M48:R48)</f>
        <v>12418093</v>
      </c>
      <c r="T48" s="151">
        <f>(K48+L48+J48)/I48*100</f>
        <v>77.57238434021075</v>
      </c>
      <c r="U48" s="51">
        <f>SUM(F48:H48)</f>
        <v>15100569</v>
      </c>
      <c r="V48" s="114"/>
      <c r="W48" s="114"/>
      <c r="X48" s="114"/>
      <c r="Y48" s="114"/>
      <c r="Z48" s="114"/>
      <c r="AA48" s="114"/>
      <c r="AB48" s="114"/>
      <c r="AC48" s="114"/>
      <c r="AD48" s="114"/>
      <c r="AE48" s="114"/>
      <c r="AF48" s="114"/>
      <c r="AG48" s="114"/>
      <c r="AH48" s="114"/>
      <c r="AI48" s="114"/>
      <c r="AJ48" s="114"/>
      <c r="AK48" s="114"/>
    </row>
    <row r="49" spans="1:37" s="113" customFormat="1" ht="16.5" customHeight="1">
      <c r="A49" s="138">
        <v>5</v>
      </c>
      <c r="B49" s="138" t="s">
        <v>189</v>
      </c>
      <c r="C49" s="49">
        <f t="shared" si="20"/>
        <v>19081483</v>
      </c>
      <c r="D49" s="49">
        <v>8080194</v>
      </c>
      <c r="E49" s="49">
        <v>11001289</v>
      </c>
      <c r="F49" s="49">
        <v>0</v>
      </c>
      <c r="G49" s="49">
        <v>0</v>
      </c>
      <c r="H49" s="49">
        <f t="shared" si="17"/>
        <v>19081483</v>
      </c>
      <c r="I49" s="49">
        <f t="shared" si="18"/>
        <v>5419791</v>
      </c>
      <c r="J49" s="49">
        <v>4148968</v>
      </c>
      <c r="K49" s="49">
        <v>160277</v>
      </c>
      <c r="L49" s="49"/>
      <c r="M49" s="49">
        <v>1110546</v>
      </c>
      <c r="N49" s="49">
        <v>0</v>
      </c>
      <c r="O49" s="49">
        <v>0</v>
      </c>
      <c r="P49" s="49">
        <v>0</v>
      </c>
      <c r="Q49" s="49">
        <v>0</v>
      </c>
      <c r="R49" s="50">
        <v>13661692</v>
      </c>
      <c r="S49" s="50">
        <f>SUM(M49:R49)</f>
        <v>14772238</v>
      </c>
      <c r="T49" s="151">
        <f t="shared" si="14"/>
        <v>79.50943126773707</v>
      </c>
      <c r="U49" s="51">
        <f t="shared" si="15"/>
        <v>19081483</v>
      </c>
      <c r="V49" s="114"/>
      <c r="W49" s="114"/>
      <c r="X49" s="114"/>
      <c r="Y49" s="114"/>
      <c r="Z49" s="114"/>
      <c r="AA49" s="114"/>
      <c r="AB49" s="114"/>
      <c r="AC49" s="114"/>
      <c r="AD49" s="114"/>
      <c r="AE49" s="114"/>
      <c r="AF49" s="114"/>
      <c r="AG49" s="114"/>
      <c r="AH49" s="114"/>
      <c r="AI49" s="114"/>
      <c r="AJ49" s="114"/>
      <c r="AK49" s="114"/>
    </row>
    <row r="50" spans="1:37" s="113" customFormat="1" ht="16.5" customHeight="1">
      <c r="A50" s="47"/>
      <c r="B50" s="138"/>
      <c r="C50" s="49">
        <f t="shared" si="20"/>
        <v>0</v>
      </c>
      <c r="D50" s="49"/>
      <c r="E50" s="49"/>
      <c r="F50" s="49"/>
      <c r="G50" s="49"/>
      <c r="H50" s="49">
        <f aca="true" t="shared" si="21" ref="H50:H68">SUM(J50:R50)</f>
        <v>0</v>
      </c>
      <c r="I50" s="49">
        <f aca="true" t="shared" si="22" ref="I50:I68">SUM(J50:Q50)</f>
        <v>0</v>
      </c>
      <c r="J50" s="49"/>
      <c r="K50" s="49"/>
      <c r="L50" s="49"/>
      <c r="M50" s="49"/>
      <c r="N50" s="49"/>
      <c r="O50" s="49"/>
      <c r="P50" s="49"/>
      <c r="Q50" s="49"/>
      <c r="R50" s="50"/>
      <c r="S50" s="50">
        <f aca="true" t="shared" si="23" ref="S50:S68">SUM(M50:R50)</f>
        <v>0</v>
      </c>
      <c r="T50" s="151"/>
      <c r="U50" s="51">
        <f aca="true" t="shared" si="24" ref="U50:U68">SUM(F50:H50)</f>
        <v>0</v>
      </c>
      <c r="V50" s="114"/>
      <c r="W50" s="114"/>
      <c r="X50" s="114"/>
      <c r="Y50" s="114"/>
      <c r="Z50" s="114"/>
      <c r="AA50" s="114"/>
      <c r="AB50" s="114"/>
      <c r="AC50" s="114"/>
      <c r="AD50" s="114"/>
      <c r="AE50" s="114"/>
      <c r="AF50" s="114"/>
      <c r="AG50" s="114"/>
      <c r="AH50" s="114"/>
      <c r="AI50" s="114"/>
      <c r="AJ50" s="114"/>
      <c r="AK50" s="114"/>
    </row>
    <row r="51" spans="1:37" s="191" customFormat="1" ht="14.25" customHeight="1">
      <c r="A51" s="184" t="s">
        <v>96</v>
      </c>
      <c r="B51" s="192" t="s">
        <v>97</v>
      </c>
      <c r="C51" s="186">
        <f>SUM(C52:C57)</f>
        <v>113668205</v>
      </c>
      <c r="D51" s="186">
        <f>SUM(D52:D57)</f>
        <v>53218608</v>
      </c>
      <c r="E51" s="186">
        <f>SUM(E52:E57)</f>
        <v>60449597</v>
      </c>
      <c r="F51" s="186">
        <f>SUM(F52:F57)</f>
        <v>1205504</v>
      </c>
      <c r="G51" s="186">
        <f>SUM(G52:G57)</f>
        <v>0</v>
      </c>
      <c r="H51" s="186">
        <f t="shared" si="21"/>
        <v>112462701</v>
      </c>
      <c r="I51" s="186">
        <f t="shared" si="22"/>
        <v>80487140</v>
      </c>
      <c r="J51" s="186">
        <f aca="true" t="shared" si="25" ref="J51:R51">SUM(J52:J57)</f>
        <v>20872982</v>
      </c>
      <c r="K51" s="186">
        <f t="shared" si="25"/>
        <v>43878293</v>
      </c>
      <c r="L51" s="186">
        <f t="shared" si="25"/>
        <v>0</v>
      </c>
      <c r="M51" s="186">
        <f t="shared" si="25"/>
        <v>14540500</v>
      </c>
      <c r="N51" s="186">
        <f t="shared" si="25"/>
        <v>1195365</v>
      </c>
      <c r="O51" s="186">
        <f t="shared" si="25"/>
        <v>0</v>
      </c>
      <c r="P51" s="186">
        <f t="shared" si="25"/>
        <v>0</v>
      </c>
      <c r="Q51" s="186">
        <f t="shared" si="25"/>
        <v>0</v>
      </c>
      <c r="R51" s="186">
        <f t="shared" si="25"/>
        <v>31975561</v>
      </c>
      <c r="S51" s="187">
        <f t="shared" si="23"/>
        <v>47711426</v>
      </c>
      <c r="T51" s="188">
        <f aca="true" t="shared" si="26" ref="T51:T68">(K51+L51+J51)/I51*100</f>
        <v>80.44921834717944</v>
      </c>
      <c r="U51" s="189">
        <f t="shared" si="24"/>
        <v>113668205</v>
      </c>
      <c r="V51" s="190"/>
      <c r="W51" s="190"/>
      <c r="X51" s="190"/>
      <c r="Y51" s="190"/>
      <c r="Z51" s="190"/>
      <c r="AA51" s="190"/>
      <c r="AB51" s="190"/>
      <c r="AC51" s="190"/>
      <c r="AD51" s="190"/>
      <c r="AE51" s="190"/>
      <c r="AF51" s="190"/>
      <c r="AG51" s="190"/>
      <c r="AH51" s="190"/>
      <c r="AI51" s="190"/>
      <c r="AJ51" s="190"/>
      <c r="AK51" s="190"/>
    </row>
    <row r="52" spans="1:37" s="113" customFormat="1" ht="16.5" customHeight="1">
      <c r="A52" s="47" t="s">
        <v>26</v>
      </c>
      <c r="B52" s="138" t="s">
        <v>168</v>
      </c>
      <c r="C52" s="49">
        <f aca="true" t="shared" si="27" ref="C52:C57">SUM(D52:E52)</f>
        <v>3760093</v>
      </c>
      <c r="D52" s="49">
        <v>2404594</v>
      </c>
      <c r="E52" s="49">
        <v>1355499</v>
      </c>
      <c r="F52" s="49"/>
      <c r="G52" s="49"/>
      <c r="H52" s="49">
        <f t="shared" si="21"/>
        <v>3760093</v>
      </c>
      <c r="I52" s="49">
        <f t="shared" si="22"/>
        <v>3421369</v>
      </c>
      <c r="J52" s="49">
        <v>1951435</v>
      </c>
      <c r="K52" s="49">
        <v>805513</v>
      </c>
      <c r="L52" s="49"/>
      <c r="M52" s="49">
        <v>664421</v>
      </c>
      <c r="N52" s="49"/>
      <c r="O52" s="49"/>
      <c r="P52" s="49"/>
      <c r="Q52" s="49"/>
      <c r="R52" s="50">
        <v>338724</v>
      </c>
      <c r="S52" s="50">
        <f t="shared" si="23"/>
        <v>1003145</v>
      </c>
      <c r="T52" s="151">
        <f t="shared" si="26"/>
        <v>80.58025895482189</v>
      </c>
      <c r="U52" s="51">
        <f t="shared" si="24"/>
        <v>3760093</v>
      </c>
      <c r="V52" s="114"/>
      <c r="W52" s="114"/>
      <c r="X52" s="114"/>
      <c r="Y52" s="114"/>
      <c r="Z52" s="114"/>
      <c r="AA52" s="114"/>
      <c r="AB52" s="114"/>
      <c r="AC52" s="114"/>
      <c r="AD52" s="114"/>
      <c r="AE52" s="114"/>
      <c r="AF52" s="114"/>
      <c r="AG52" s="114"/>
      <c r="AH52" s="114"/>
      <c r="AI52" s="114"/>
      <c r="AJ52" s="114"/>
      <c r="AK52" s="114"/>
    </row>
    <row r="53" spans="1:37" s="113" customFormat="1" ht="16.5" customHeight="1">
      <c r="A53" s="47" t="s">
        <v>27</v>
      </c>
      <c r="B53" s="138" t="s">
        <v>169</v>
      </c>
      <c r="C53" s="49">
        <f t="shared" si="27"/>
        <v>64948982</v>
      </c>
      <c r="D53" s="49">
        <v>25433079</v>
      </c>
      <c r="E53" s="49">
        <v>39515903</v>
      </c>
      <c r="F53" s="49">
        <v>68390</v>
      </c>
      <c r="G53" s="49"/>
      <c r="H53" s="49">
        <f t="shared" si="21"/>
        <v>64880592</v>
      </c>
      <c r="I53" s="49">
        <f t="shared" si="22"/>
        <v>55417050</v>
      </c>
      <c r="J53" s="49">
        <v>10547568</v>
      </c>
      <c r="K53" s="49">
        <v>42346682</v>
      </c>
      <c r="L53" s="49"/>
      <c r="M53" s="49">
        <v>2522800</v>
      </c>
      <c r="N53" s="49"/>
      <c r="O53" s="49"/>
      <c r="P53" s="49"/>
      <c r="Q53" s="49"/>
      <c r="R53" s="50">
        <v>9463542</v>
      </c>
      <c r="S53" s="50">
        <f t="shared" si="23"/>
        <v>11986342</v>
      </c>
      <c r="T53" s="151">
        <f t="shared" si="26"/>
        <v>95.44761043758193</v>
      </c>
      <c r="U53" s="51">
        <f t="shared" si="24"/>
        <v>64948982</v>
      </c>
      <c r="V53" s="114"/>
      <c r="W53" s="114"/>
      <c r="X53" s="114"/>
      <c r="Y53" s="114"/>
      <c r="Z53" s="114"/>
      <c r="AA53" s="114"/>
      <c r="AB53" s="114"/>
      <c r="AC53" s="114"/>
      <c r="AD53" s="114"/>
      <c r="AE53" s="114"/>
      <c r="AF53" s="114"/>
      <c r="AG53" s="114"/>
      <c r="AH53" s="114"/>
      <c r="AI53" s="114"/>
      <c r="AJ53" s="114"/>
      <c r="AK53" s="114"/>
    </row>
    <row r="54" spans="1:37" s="113" customFormat="1" ht="16.5" customHeight="1">
      <c r="A54" s="47" t="s">
        <v>28</v>
      </c>
      <c r="B54" s="138" t="s">
        <v>170</v>
      </c>
      <c r="C54" s="49">
        <f t="shared" si="27"/>
        <v>17171532</v>
      </c>
      <c r="D54" s="49">
        <v>13530846</v>
      </c>
      <c r="E54" s="49">
        <v>3640686</v>
      </c>
      <c r="F54" s="49">
        <v>296749</v>
      </c>
      <c r="G54" s="49"/>
      <c r="H54" s="49">
        <f t="shared" si="21"/>
        <v>16874783</v>
      </c>
      <c r="I54" s="49">
        <f t="shared" si="22"/>
        <v>5825400</v>
      </c>
      <c r="J54" s="49">
        <v>2749708</v>
      </c>
      <c r="K54" s="49">
        <v>97173</v>
      </c>
      <c r="L54" s="49"/>
      <c r="M54" s="49">
        <v>2601044</v>
      </c>
      <c r="N54" s="49">
        <v>377475</v>
      </c>
      <c r="O54" s="49"/>
      <c r="P54" s="49"/>
      <c r="Q54" s="49"/>
      <c r="R54" s="50">
        <v>11049383</v>
      </c>
      <c r="S54" s="50">
        <f t="shared" si="23"/>
        <v>14027902</v>
      </c>
      <c r="T54" s="151">
        <f t="shared" si="26"/>
        <v>48.8701376729495</v>
      </c>
      <c r="U54" s="51">
        <f t="shared" si="24"/>
        <v>17171532</v>
      </c>
      <c r="V54" s="114"/>
      <c r="W54" s="114"/>
      <c r="X54" s="114"/>
      <c r="Y54" s="114"/>
      <c r="Z54" s="114"/>
      <c r="AA54" s="114"/>
      <c r="AB54" s="114"/>
      <c r="AC54" s="114"/>
      <c r="AD54" s="114"/>
      <c r="AE54" s="114"/>
      <c r="AF54" s="114"/>
      <c r="AG54" s="114"/>
      <c r="AH54" s="114"/>
      <c r="AI54" s="114"/>
      <c r="AJ54" s="114"/>
      <c r="AK54" s="114"/>
    </row>
    <row r="55" spans="1:37" s="113" customFormat="1" ht="16.5" customHeight="1">
      <c r="A55" s="47" t="s">
        <v>39</v>
      </c>
      <c r="B55" s="138" t="s">
        <v>171</v>
      </c>
      <c r="C55" s="49">
        <f t="shared" si="27"/>
        <v>14912923</v>
      </c>
      <c r="D55" s="49">
        <v>5075589</v>
      </c>
      <c r="E55" s="49">
        <v>9837334</v>
      </c>
      <c r="F55" s="49">
        <v>40498</v>
      </c>
      <c r="G55" s="49"/>
      <c r="H55" s="49">
        <f t="shared" si="21"/>
        <v>14872425</v>
      </c>
      <c r="I55" s="49">
        <f t="shared" si="22"/>
        <v>9504646</v>
      </c>
      <c r="J55" s="49">
        <v>2103194</v>
      </c>
      <c r="K55" s="49">
        <v>111209</v>
      </c>
      <c r="L55" s="49"/>
      <c r="M55" s="49">
        <v>7111353</v>
      </c>
      <c r="N55" s="49">
        <v>178890</v>
      </c>
      <c r="O55" s="49"/>
      <c r="P55" s="49"/>
      <c r="Q55" s="49"/>
      <c r="R55" s="50">
        <v>5367779</v>
      </c>
      <c r="S55" s="50">
        <f t="shared" si="23"/>
        <v>12658022</v>
      </c>
      <c r="T55" s="151">
        <f t="shared" si="26"/>
        <v>23.298111260535112</v>
      </c>
      <c r="U55" s="51">
        <f t="shared" si="24"/>
        <v>14912923</v>
      </c>
      <c r="V55" s="114"/>
      <c r="W55" s="114"/>
      <c r="X55" s="114"/>
      <c r="Y55" s="114"/>
      <c r="Z55" s="114"/>
      <c r="AA55" s="114"/>
      <c r="AB55" s="114"/>
      <c r="AC55" s="114"/>
      <c r="AD55" s="114"/>
      <c r="AE55" s="114"/>
      <c r="AF55" s="114"/>
      <c r="AG55" s="114"/>
      <c r="AH55" s="114"/>
      <c r="AI55" s="114"/>
      <c r="AJ55" s="114"/>
      <c r="AK55" s="114"/>
    </row>
    <row r="56" spans="1:37" s="113" customFormat="1" ht="16.5" customHeight="1">
      <c r="A56" s="47" t="s">
        <v>40</v>
      </c>
      <c r="B56" s="138" t="s">
        <v>172</v>
      </c>
      <c r="C56" s="49">
        <f t="shared" si="27"/>
        <v>12874675</v>
      </c>
      <c r="D56" s="49">
        <v>6774500</v>
      </c>
      <c r="E56" s="49">
        <v>6100175</v>
      </c>
      <c r="F56" s="49">
        <v>799867</v>
      </c>
      <c r="G56" s="49"/>
      <c r="H56" s="49">
        <f t="shared" si="21"/>
        <v>12074808</v>
      </c>
      <c r="I56" s="49">
        <f t="shared" si="22"/>
        <v>6318675</v>
      </c>
      <c r="J56" s="49">
        <v>3521077</v>
      </c>
      <c r="K56" s="49">
        <v>517716</v>
      </c>
      <c r="L56" s="49"/>
      <c r="M56" s="49">
        <v>1640882</v>
      </c>
      <c r="N56" s="49">
        <v>639000</v>
      </c>
      <c r="O56" s="49"/>
      <c r="P56" s="49"/>
      <c r="Q56" s="49"/>
      <c r="R56" s="50">
        <v>5756133</v>
      </c>
      <c r="S56" s="50">
        <f t="shared" si="23"/>
        <v>8036015</v>
      </c>
      <c r="T56" s="151">
        <f t="shared" si="26"/>
        <v>63.91835313574445</v>
      </c>
      <c r="U56" s="51">
        <f t="shared" si="24"/>
        <v>12874675</v>
      </c>
      <c r="V56" s="114"/>
      <c r="W56" s="114"/>
      <c r="X56" s="114"/>
      <c r="Y56" s="114"/>
      <c r="Z56" s="114"/>
      <c r="AA56" s="114"/>
      <c r="AB56" s="114"/>
      <c r="AC56" s="114"/>
      <c r="AD56" s="114"/>
      <c r="AE56" s="114"/>
      <c r="AF56" s="114"/>
      <c r="AG56" s="114"/>
      <c r="AH56" s="114"/>
      <c r="AI56" s="114"/>
      <c r="AJ56" s="114"/>
      <c r="AK56" s="114"/>
    </row>
    <row r="57" spans="1:37" s="113" customFormat="1" ht="16.5" customHeight="1">
      <c r="A57" s="47"/>
      <c r="B57" s="138"/>
      <c r="C57" s="49">
        <f t="shared" si="27"/>
        <v>0</v>
      </c>
      <c r="D57" s="49"/>
      <c r="E57" s="49"/>
      <c r="F57" s="49"/>
      <c r="G57" s="49"/>
      <c r="H57" s="49">
        <f t="shared" si="21"/>
        <v>0</v>
      </c>
      <c r="I57" s="49">
        <f t="shared" si="22"/>
        <v>0</v>
      </c>
      <c r="J57" s="49"/>
      <c r="K57" s="49"/>
      <c r="L57" s="49"/>
      <c r="M57" s="49"/>
      <c r="N57" s="49"/>
      <c r="O57" s="49"/>
      <c r="P57" s="49"/>
      <c r="Q57" s="49"/>
      <c r="R57" s="50"/>
      <c r="S57" s="50">
        <f t="shared" si="23"/>
        <v>0</v>
      </c>
      <c r="T57" s="151"/>
      <c r="U57" s="51">
        <f t="shared" si="24"/>
        <v>0</v>
      </c>
      <c r="V57" s="114"/>
      <c r="W57" s="114"/>
      <c r="X57" s="114"/>
      <c r="Y57" s="114"/>
      <c r="Z57" s="114"/>
      <c r="AA57" s="114"/>
      <c r="AB57" s="114"/>
      <c r="AC57" s="114"/>
      <c r="AD57" s="114"/>
      <c r="AE57" s="114"/>
      <c r="AF57" s="114"/>
      <c r="AG57" s="114"/>
      <c r="AH57" s="114"/>
      <c r="AI57" s="114"/>
      <c r="AJ57" s="114"/>
      <c r="AK57" s="114"/>
    </row>
    <row r="58" spans="1:37" s="191" customFormat="1" ht="16.5" customHeight="1">
      <c r="A58" s="184" t="s">
        <v>98</v>
      </c>
      <c r="B58" s="192" t="s">
        <v>99</v>
      </c>
      <c r="C58" s="186">
        <f>SUM(C59:C67)</f>
        <v>197194542</v>
      </c>
      <c r="D58" s="186">
        <f>SUM(D59:D67)</f>
        <v>92886562</v>
      </c>
      <c r="E58" s="186">
        <f>SUM(E59:E67)</f>
        <v>104307980</v>
      </c>
      <c r="F58" s="186">
        <f>SUM(F59:F67)</f>
        <v>11985771</v>
      </c>
      <c r="G58" s="186">
        <f>SUM(G59:G67)</f>
        <v>0</v>
      </c>
      <c r="H58" s="186">
        <f t="shared" si="21"/>
        <v>185208771</v>
      </c>
      <c r="I58" s="186">
        <f t="shared" si="22"/>
        <v>101445433</v>
      </c>
      <c r="J58" s="186">
        <f aca="true" t="shared" si="28" ref="J58:R58">SUM(J59:J67)</f>
        <v>30908826</v>
      </c>
      <c r="K58" s="186">
        <f t="shared" si="28"/>
        <v>6842872</v>
      </c>
      <c r="L58" s="186">
        <f t="shared" si="28"/>
        <v>0</v>
      </c>
      <c r="M58" s="186">
        <f t="shared" si="28"/>
        <v>57385409</v>
      </c>
      <c r="N58" s="186">
        <f t="shared" si="28"/>
        <v>4454073</v>
      </c>
      <c r="O58" s="186">
        <f t="shared" si="28"/>
        <v>0</v>
      </c>
      <c r="P58" s="186">
        <f t="shared" si="28"/>
        <v>0</v>
      </c>
      <c r="Q58" s="186">
        <f t="shared" si="28"/>
        <v>1854253</v>
      </c>
      <c r="R58" s="186">
        <f t="shared" si="28"/>
        <v>83763338</v>
      </c>
      <c r="S58" s="187">
        <f t="shared" si="23"/>
        <v>147457073</v>
      </c>
      <c r="T58" s="188">
        <f t="shared" si="26"/>
        <v>37.21379749051887</v>
      </c>
      <c r="U58" s="189">
        <f t="shared" si="24"/>
        <v>197194542</v>
      </c>
      <c r="V58" s="190"/>
      <c r="W58" s="190"/>
      <c r="X58" s="190"/>
      <c r="Y58" s="190"/>
      <c r="Z58" s="190"/>
      <c r="AA58" s="190"/>
      <c r="AB58" s="190"/>
      <c r="AC58" s="190"/>
      <c r="AD58" s="190"/>
      <c r="AE58" s="190"/>
      <c r="AF58" s="190"/>
      <c r="AG58" s="190"/>
      <c r="AH58" s="190"/>
      <c r="AI58" s="190"/>
      <c r="AJ58" s="190"/>
      <c r="AK58" s="190"/>
    </row>
    <row r="59" spans="1:37" s="113" customFormat="1" ht="16.5" customHeight="1">
      <c r="A59" s="49">
        <v>1</v>
      </c>
      <c r="B59" s="138" t="s">
        <v>177</v>
      </c>
      <c r="C59" s="49">
        <f aca="true" t="shared" si="29" ref="C59:C67">SUM(D59:E59)</f>
        <v>15484949</v>
      </c>
      <c r="D59" s="49">
        <v>11440276</v>
      </c>
      <c r="E59" s="49">
        <v>4044673</v>
      </c>
      <c r="F59" s="49">
        <v>1704605</v>
      </c>
      <c r="G59" s="49">
        <v>0</v>
      </c>
      <c r="H59" s="49">
        <f t="shared" si="21"/>
        <v>13780344</v>
      </c>
      <c r="I59" s="49">
        <f t="shared" si="22"/>
        <v>7105513</v>
      </c>
      <c r="J59" s="49">
        <v>2862444</v>
      </c>
      <c r="K59" s="49">
        <v>198550</v>
      </c>
      <c r="L59" s="49">
        <v>0</v>
      </c>
      <c r="M59" s="49">
        <v>3486059</v>
      </c>
      <c r="N59" s="49">
        <v>558460</v>
      </c>
      <c r="O59" s="49">
        <v>0</v>
      </c>
      <c r="P59" s="49">
        <v>0</v>
      </c>
      <c r="Q59" s="49">
        <v>0</v>
      </c>
      <c r="R59" s="50">
        <v>6674831</v>
      </c>
      <c r="S59" s="50">
        <f t="shared" si="23"/>
        <v>10719350</v>
      </c>
      <c r="T59" s="151">
        <f t="shared" si="26"/>
        <v>43.07914150603904</v>
      </c>
      <c r="U59" s="51">
        <f t="shared" si="24"/>
        <v>15484949</v>
      </c>
      <c r="V59" s="114"/>
      <c r="W59" s="114"/>
      <c r="X59" s="114"/>
      <c r="Y59" s="114"/>
      <c r="Z59" s="114"/>
      <c r="AA59" s="114"/>
      <c r="AB59" s="114"/>
      <c r="AC59" s="114"/>
      <c r="AD59" s="114"/>
      <c r="AE59" s="114"/>
      <c r="AF59" s="114"/>
      <c r="AG59" s="114"/>
      <c r="AH59" s="114"/>
      <c r="AI59" s="114"/>
      <c r="AJ59" s="114"/>
      <c r="AK59" s="114"/>
    </row>
    <row r="60" spans="1:37" s="113" customFormat="1" ht="16.5" customHeight="1">
      <c r="A60" s="49">
        <v>2</v>
      </c>
      <c r="B60" s="138" t="s">
        <v>163</v>
      </c>
      <c r="C60" s="49">
        <f t="shared" si="29"/>
        <v>17927084</v>
      </c>
      <c r="D60" s="49">
        <v>3414614</v>
      </c>
      <c r="E60" s="49">
        <v>14512470</v>
      </c>
      <c r="F60" s="49">
        <v>6354</v>
      </c>
      <c r="G60" s="49">
        <v>0</v>
      </c>
      <c r="H60" s="49">
        <f t="shared" si="21"/>
        <v>17920730</v>
      </c>
      <c r="I60" s="49">
        <f t="shared" si="22"/>
        <v>16600665</v>
      </c>
      <c r="J60" s="49">
        <v>3141553</v>
      </c>
      <c r="K60" s="49">
        <v>1226135</v>
      </c>
      <c r="L60" s="49">
        <v>0</v>
      </c>
      <c r="M60" s="49">
        <v>12232977</v>
      </c>
      <c r="N60" s="49">
        <v>0</v>
      </c>
      <c r="O60" s="49">
        <v>0</v>
      </c>
      <c r="P60" s="49">
        <v>0</v>
      </c>
      <c r="Q60" s="49">
        <v>0</v>
      </c>
      <c r="R60" s="50">
        <v>1320065</v>
      </c>
      <c r="S60" s="50">
        <f t="shared" si="23"/>
        <v>13553042</v>
      </c>
      <c r="T60" s="151">
        <f t="shared" si="26"/>
        <v>26.31031949623705</v>
      </c>
      <c r="U60" s="51">
        <f t="shared" si="24"/>
        <v>17927084</v>
      </c>
      <c r="V60" s="114"/>
      <c r="W60" s="114"/>
      <c r="X60" s="114"/>
      <c r="Y60" s="114"/>
      <c r="Z60" s="114"/>
      <c r="AA60" s="114"/>
      <c r="AB60" s="114"/>
      <c r="AC60" s="114"/>
      <c r="AD60" s="114"/>
      <c r="AE60" s="114"/>
      <c r="AF60" s="114"/>
      <c r="AG60" s="114"/>
      <c r="AH60" s="114"/>
      <c r="AI60" s="114"/>
      <c r="AJ60" s="114"/>
      <c r="AK60" s="114"/>
    </row>
    <row r="61" spans="1:37" s="113" customFormat="1" ht="16.5" customHeight="1">
      <c r="A61" s="49">
        <v>3</v>
      </c>
      <c r="B61" s="138" t="s">
        <v>164</v>
      </c>
      <c r="C61" s="49">
        <f>SUM(D61:E61)</f>
        <v>27536418</v>
      </c>
      <c r="D61" s="49">
        <v>22023833</v>
      </c>
      <c r="E61" s="49">
        <v>5512585</v>
      </c>
      <c r="F61" s="49">
        <v>39454</v>
      </c>
      <c r="G61" s="49">
        <v>0</v>
      </c>
      <c r="H61" s="49">
        <f>SUM(J61:R61)</f>
        <v>27496964</v>
      </c>
      <c r="I61" s="49">
        <f>SUM(J61:Q61)</f>
        <v>7581715</v>
      </c>
      <c r="J61" s="49">
        <v>2152173</v>
      </c>
      <c r="K61" s="49">
        <v>1009433</v>
      </c>
      <c r="L61" s="49">
        <v>0</v>
      </c>
      <c r="M61" s="49">
        <v>4420109</v>
      </c>
      <c r="N61" s="49">
        <v>0</v>
      </c>
      <c r="O61" s="49">
        <v>0</v>
      </c>
      <c r="P61" s="49">
        <v>0</v>
      </c>
      <c r="Q61" s="49">
        <v>0</v>
      </c>
      <c r="R61" s="50">
        <v>19915249</v>
      </c>
      <c r="S61" s="50">
        <f>SUM(M61:R61)</f>
        <v>24335358</v>
      </c>
      <c r="T61" s="151">
        <f>(K61+L61+J61)/I61*100</f>
        <v>41.700406834073824</v>
      </c>
      <c r="U61" s="51">
        <f>SUM(F61:H61)</f>
        <v>27536418</v>
      </c>
      <c r="V61" s="114"/>
      <c r="W61" s="114"/>
      <c r="X61" s="114"/>
      <c r="Y61" s="114"/>
      <c r="Z61" s="114"/>
      <c r="AA61" s="114"/>
      <c r="AB61" s="114"/>
      <c r="AC61" s="114"/>
      <c r="AD61" s="114"/>
      <c r="AE61" s="114"/>
      <c r="AF61" s="114"/>
      <c r="AG61" s="114"/>
      <c r="AH61" s="114"/>
      <c r="AI61" s="114"/>
      <c r="AJ61" s="114"/>
      <c r="AK61" s="114"/>
    </row>
    <row r="62" spans="1:37" s="113" customFormat="1" ht="16.5" customHeight="1">
      <c r="A62" s="49">
        <v>4</v>
      </c>
      <c r="B62" s="140" t="s">
        <v>166</v>
      </c>
      <c r="C62" s="49">
        <f t="shared" si="29"/>
        <v>10139118</v>
      </c>
      <c r="D62" s="49">
        <v>5391666</v>
      </c>
      <c r="E62" s="49">
        <v>4747452</v>
      </c>
      <c r="F62" s="49">
        <v>0</v>
      </c>
      <c r="G62" s="49">
        <v>0</v>
      </c>
      <c r="H62" s="49">
        <f t="shared" si="21"/>
        <v>10139118</v>
      </c>
      <c r="I62" s="49">
        <f t="shared" si="22"/>
        <v>6813883</v>
      </c>
      <c r="J62" s="49">
        <v>1185738</v>
      </c>
      <c r="K62" s="49">
        <v>538422</v>
      </c>
      <c r="L62" s="49">
        <v>0</v>
      </c>
      <c r="M62" s="49">
        <v>2407588</v>
      </c>
      <c r="N62" s="49">
        <v>2682135</v>
      </c>
      <c r="O62" s="49">
        <v>0</v>
      </c>
      <c r="P62" s="49">
        <v>0</v>
      </c>
      <c r="Q62" s="49">
        <v>0</v>
      </c>
      <c r="R62" s="50">
        <v>3325235</v>
      </c>
      <c r="S62" s="50">
        <f t="shared" si="23"/>
        <v>8414958</v>
      </c>
      <c r="T62" s="151">
        <f t="shared" si="26"/>
        <v>25.303633772402605</v>
      </c>
      <c r="U62" s="51">
        <f t="shared" si="24"/>
        <v>10139118</v>
      </c>
      <c r="V62" s="114"/>
      <c r="W62" s="114"/>
      <c r="X62" s="114"/>
      <c r="Y62" s="114"/>
      <c r="Z62" s="114"/>
      <c r="AA62" s="114"/>
      <c r="AB62" s="114"/>
      <c r="AC62" s="114"/>
      <c r="AD62" s="114"/>
      <c r="AE62" s="114"/>
      <c r="AF62" s="114"/>
      <c r="AG62" s="114"/>
      <c r="AH62" s="114"/>
      <c r="AI62" s="114"/>
      <c r="AJ62" s="114"/>
      <c r="AK62" s="114"/>
    </row>
    <row r="63" spans="1:37" s="113" customFormat="1" ht="16.5" customHeight="1">
      <c r="A63" s="49">
        <v>5</v>
      </c>
      <c r="B63" s="140" t="s">
        <v>167</v>
      </c>
      <c r="C63" s="49">
        <f t="shared" si="29"/>
        <v>43660628</v>
      </c>
      <c r="D63" s="49">
        <v>20665137</v>
      </c>
      <c r="E63" s="49">
        <v>22995491</v>
      </c>
      <c r="F63" s="49">
        <v>7713730</v>
      </c>
      <c r="G63" s="49">
        <v>0</v>
      </c>
      <c r="H63" s="49">
        <f t="shared" si="21"/>
        <v>35946898</v>
      </c>
      <c r="I63" s="49">
        <f t="shared" si="22"/>
        <v>21386700</v>
      </c>
      <c r="J63" s="49">
        <v>7847805</v>
      </c>
      <c r="K63" s="49">
        <v>799851</v>
      </c>
      <c r="L63" s="49">
        <v>0</v>
      </c>
      <c r="M63" s="49">
        <v>12196694</v>
      </c>
      <c r="N63" s="49">
        <v>542350</v>
      </c>
      <c r="O63" s="49">
        <v>0</v>
      </c>
      <c r="P63" s="49">
        <v>0</v>
      </c>
      <c r="Q63" s="49">
        <v>0</v>
      </c>
      <c r="R63" s="50">
        <v>14560198</v>
      </c>
      <c r="S63" s="50">
        <f t="shared" si="23"/>
        <v>27299242</v>
      </c>
      <c r="T63" s="151">
        <f t="shared" si="26"/>
        <v>40.43473747703012</v>
      </c>
      <c r="U63" s="51">
        <f t="shared" si="24"/>
        <v>43660628</v>
      </c>
      <c r="V63" s="114"/>
      <c r="W63" s="114"/>
      <c r="X63" s="114"/>
      <c r="Y63" s="114"/>
      <c r="Z63" s="114"/>
      <c r="AA63" s="114"/>
      <c r="AB63" s="114"/>
      <c r="AC63" s="114"/>
      <c r="AD63" s="114"/>
      <c r="AE63" s="114"/>
      <c r="AF63" s="114"/>
      <c r="AG63" s="114"/>
      <c r="AH63" s="114"/>
      <c r="AI63" s="114"/>
      <c r="AJ63" s="114"/>
      <c r="AK63" s="114"/>
    </row>
    <row r="64" spans="1:37" s="113" customFormat="1" ht="16.5" customHeight="1">
      <c r="A64" s="49">
        <v>6</v>
      </c>
      <c r="B64" s="140" t="s">
        <v>175</v>
      </c>
      <c r="C64" s="49">
        <f t="shared" si="29"/>
        <v>53312770</v>
      </c>
      <c r="D64" s="49">
        <v>24839088</v>
      </c>
      <c r="E64" s="49">
        <v>28473682</v>
      </c>
      <c r="F64" s="49">
        <v>964559</v>
      </c>
      <c r="G64" s="49">
        <v>0</v>
      </c>
      <c r="H64" s="49">
        <f t="shared" si="21"/>
        <v>52348211</v>
      </c>
      <c r="I64" s="49">
        <f t="shared" si="22"/>
        <v>30189950</v>
      </c>
      <c r="J64" s="49">
        <v>11904091</v>
      </c>
      <c r="K64" s="49">
        <v>13089</v>
      </c>
      <c r="L64" s="49">
        <v>0</v>
      </c>
      <c r="M64" s="49">
        <v>17628181</v>
      </c>
      <c r="N64" s="49">
        <v>620398</v>
      </c>
      <c r="O64" s="49">
        <v>0</v>
      </c>
      <c r="P64" s="49">
        <v>0</v>
      </c>
      <c r="Q64" s="49">
        <v>24191</v>
      </c>
      <c r="R64" s="50">
        <v>22158261</v>
      </c>
      <c r="S64" s="50">
        <f t="shared" si="23"/>
        <v>40431031</v>
      </c>
      <c r="T64" s="151">
        <f t="shared" si="26"/>
        <v>39.473997141432825</v>
      </c>
      <c r="U64" s="51">
        <f t="shared" si="24"/>
        <v>53312770</v>
      </c>
      <c r="V64" s="114"/>
      <c r="W64" s="114"/>
      <c r="X64" s="114"/>
      <c r="Y64" s="114"/>
      <c r="Z64" s="114"/>
      <c r="AA64" s="114"/>
      <c r="AB64" s="114"/>
      <c r="AC64" s="114"/>
      <c r="AD64" s="114"/>
      <c r="AE64" s="114"/>
      <c r="AF64" s="114"/>
      <c r="AG64" s="114"/>
      <c r="AH64" s="114"/>
      <c r="AI64" s="114"/>
      <c r="AJ64" s="114"/>
      <c r="AK64" s="114"/>
    </row>
    <row r="65" spans="1:37" s="113" customFormat="1" ht="16.5" customHeight="1">
      <c r="A65" s="49">
        <v>7</v>
      </c>
      <c r="B65" s="140" t="s">
        <v>155</v>
      </c>
      <c r="C65" s="49">
        <f t="shared" si="29"/>
        <v>13969367</v>
      </c>
      <c r="D65" s="49">
        <v>5083454</v>
      </c>
      <c r="E65" s="49">
        <f>9458913-573000</f>
        <v>8885913</v>
      </c>
      <c r="F65" s="49">
        <v>1557069</v>
      </c>
      <c r="G65" s="49"/>
      <c r="H65" s="49">
        <f t="shared" si="21"/>
        <v>12412298</v>
      </c>
      <c r="I65" s="49">
        <f t="shared" si="22"/>
        <v>11207277</v>
      </c>
      <c r="J65" s="49">
        <v>1255292</v>
      </c>
      <c r="K65" s="49">
        <v>3057392</v>
      </c>
      <c r="L65" s="49">
        <v>0</v>
      </c>
      <c r="M65" s="49">
        <v>5013801</v>
      </c>
      <c r="N65" s="49">
        <v>50730</v>
      </c>
      <c r="O65" s="49">
        <v>0</v>
      </c>
      <c r="P65" s="49">
        <v>0</v>
      </c>
      <c r="Q65" s="49">
        <v>1830062</v>
      </c>
      <c r="R65" s="50">
        <v>1205021</v>
      </c>
      <c r="S65" s="50">
        <f t="shared" si="23"/>
        <v>8099614</v>
      </c>
      <c r="T65" s="151">
        <f t="shared" si="26"/>
        <v>38.48110473221997</v>
      </c>
      <c r="U65" s="51">
        <f t="shared" si="24"/>
        <v>13969367</v>
      </c>
      <c r="V65" s="114"/>
      <c r="W65" s="114"/>
      <c r="X65" s="114"/>
      <c r="Y65" s="114"/>
      <c r="Z65" s="114"/>
      <c r="AA65" s="114"/>
      <c r="AB65" s="114"/>
      <c r="AC65" s="114"/>
      <c r="AD65" s="114"/>
      <c r="AE65" s="114"/>
      <c r="AF65" s="114"/>
      <c r="AG65" s="114"/>
      <c r="AH65" s="114"/>
      <c r="AI65" s="114"/>
      <c r="AJ65" s="114"/>
      <c r="AK65" s="114"/>
    </row>
    <row r="66" spans="1:37" s="113" customFormat="1" ht="17.25" customHeight="1">
      <c r="A66" s="49">
        <v>8</v>
      </c>
      <c r="B66" s="138" t="s">
        <v>165</v>
      </c>
      <c r="C66" s="49">
        <f t="shared" si="29"/>
        <v>15164208</v>
      </c>
      <c r="D66" s="49">
        <v>28494</v>
      </c>
      <c r="E66" s="49">
        <v>15135714</v>
      </c>
      <c r="F66" s="49">
        <v>0</v>
      </c>
      <c r="G66" s="49">
        <v>0</v>
      </c>
      <c r="H66" s="49">
        <f t="shared" si="21"/>
        <v>15164208</v>
      </c>
      <c r="I66" s="49">
        <f t="shared" si="22"/>
        <v>559730</v>
      </c>
      <c r="J66" s="49">
        <v>559730</v>
      </c>
      <c r="K66" s="49">
        <v>0</v>
      </c>
      <c r="L66" s="49">
        <v>0</v>
      </c>
      <c r="M66" s="49">
        <v>0</v>
      </c>
      <c r="N66" s="49">
        <v>0</v>
      </c>
      <c r="O66" s="49">
        <v>0</v>
      </c>
      <c r="P66" s="49">
        <v>0</v>
      </c>
      <c r="Q66" s="49">
        <v>0</v>
      </c>
      <c r="R66" s="50">
        <v>14604478</v>
      </c>
      <c r="S66" s="50">
        <f t="shared" si="23"/>
        <v>14604478</v>
      </c>
      <c r="T66" s="151">
        <f t="shared" si="26"/>
        <v>100</v>
      </c>
      <c r="U66" s="51">
        <f t="shared" si="24"/>
        <v>15164208</v>
      </c>
      <c r="V66" s="114"/>
      <c r="W66" s="114"/>
      <c r="X66" s="114"/>
      <c r="Y66" s="114"/>
      <c r="Z66" s="114"/>
      <c r="AA66" s="114"/>
      <c r="AB66" s="114"/>
      <c r="AC66" s="114"/>
      <c r="AD66" s="114"/>
      <c r="AE66" s="114"/>
      <c r="AF66" s="114"/>
      <c r="AG66" s="114"/>
      <c r="AH66" s="114"/>
      <c r="AI66" s="114"/>
      <c r="AJ66" s="114"/>
      <c r="AK66" s="114"/>
    </row>
    <row r="67" spans="1:37" s="113" customFormat="1" ht="17.25" customHeight="1">
      <c r="A67" s="47"/>
      <c r="B67" s="138"/>
      <c r="C67" s="49">
        <f t="shared" si="29"/>
        <v>0</v>
      </c>
      <c r="D67" s="49"/>
      <c r="E67" s="49"/>
      <c r="F67" s="49"/>
      <c r="G67" s="49"/>
      <c r="H67" s="49">
        <f t="shared" si="21"/>
        <v>0</v>
      </c>
      <c r="I67" s="49">
        <f t="shared" si="22"/>
        <v>0</v>
      </c>
      <c r="J67" s="49"/>
      <c r="K67" s="49"/>
      <c r="L67" s="49"/>
      <c r="M67" s="49"/>
      <c r="N67" s="49"/>
      <c r="O67" s="49"/>
      <c r="P67" s="49"/>
      <c r="Q67" s="49"/>
      <c r="R67" s="50"/>
      <c r="S67" s="50">
        <f t="shared" si="23"/>
        <v>0</v>
      </c>
      <c r="T67" s="151"/>
      <c r="U67" s="51">
        <f t="shared" si="24"/>
        <v>0</v>
      </c>
      <c r="V67" s="114"/>
      <c r="W67" s="114"/>
      <c r="X67" s="114"/>
      <c r="Y67" s="114"/>
      <c r="Z67" s="114"/>
      <c r="AA67" s="114"/>
      <c r="AB67" s="114"/>
      <c r="AC67" s="114"/>
      <c r="AD67" s="114"/>
      <c r="AE67" s="114"/>
      <c r="AF67" s="114"/>
      <c r="AG67" s="114"/>
      <c r="AH67" s="114"/>
      <c r="AI67" s="114"/>
      <c r="AJ67" s="114"/>
      <c r="AK67" s="114"/>
    </row>
    <row r="68" spans="1:37" s="191" customFormat="1" ht="16.5" customHeight="1">
      <c r="A68" s="184" t="s">
        <v>100</v>
      </c>
      <c r="B68" s="192" t="s">
        <v>101</v>
      </c>
      <c r="C68" s="186">
        <f>SUM(C69:C78)</f>
        <v>210212170</v>
      </c>
      <c r="D68" s="186">
        <f>SUM(D69:D78)</f>
        <v>134048433</v>
      </c>
      <c r="E68" s="186">
        <f>SUM(E69:E78)</f>
        <v>76163737</v>
      </c>
      <c r="F68" s="186">
        <f>SUM(F69:F78)</f>
        <v>8936758</v>
      </c>
      <c r="G68" s="186">
        <f>SUM(G69:G78)</f>
        <v>0</v>
      </c>
      <c r="H68" s="186">
        <f t="shared" si="21"/>
        <v>201275412</v>
      </c>
      <c r="I68" s="186">
        <f t="shared" si="22"/>
        <v>67186401</v>
      </c>
      <c r="J68" s="186">
        <f aca="true" t="shared" si="30" ref="J68:R68">SUM(J69:J78)</f>
        <v>28098032</v>
      </c>
      <c r="K68" s="186">
        <f t="shared" si="30"/>
        <v>5873651</v>
      </c>
      <c r="L68" s="186">
        <f t="shared" si="30"/>
        <v>0</v>
      </c>
      <c r="M68" s="186">
        <f t="shared" si="30"/>
        <v>30972260</v>
      </c>
      <c r="N68" s="186">
        <f t="shared" si="30"/>
        <v>2242458</v>
      </c>
      <c r="O68" s="186">
        <f t="shared" si="30"/>
        <v>0</v>
      </c>
      <c r="P68" s="186">
        <f t="shared" si="30"/>
        <v>0</v>
      </c>
      <c r="Q68" s="186">
        <f t="shared" si="30"/>
        <v>0</v>
      </c>
      <c r="R68" s="186">
        <f t="shared" si="30"/>
        <v>134089011</v>
      </c>
      <c r="S68" s="187">
        <f t="shared" si="23"/>
        <v>167303729</v>
      </c>
      <c r="T68" s="188">
        <f t="shared" si="26"/>
        <v>50.56333200523719</v>
      </c>
      <c r="U68" s="189">
        <f t="shared" si="24"/>
        <v>210212170</v>
      </c>
      <c r="V68" s="190"/>
      <c r="W68" s="190"/>
      <c r="X68" s="190"/>
      <c r="Y68" s="190"/>
      <c r="Z68" s="190"/>
      <c r="AA68" s="190"/>
      <c r="AB68" s="190"/>
      <c r="AC68" s="190"/>
      <c r="AD68" s="190"/>
      <c r="AE68" s="190"/>
      <c r="AF68" s="190"/>
      <c r="AG68" s="190"/>
      <c r="AH68" s="190"/>
      <c r="AI68" s="190"/>
      <c r="AJ68" s="190"/>
      <c r="AK68" s="190"/>
    </row>
    <row r="69" spans="1:37" s="113" customFormat="1" ht="16.5" customHeight="1">
      <c r="A69" s="47">
        <v>1</v>
      </c>
      <c r="B69" s="138" t="s">
        <v>130</v>
      </c>
      <c r="C69" s="49">
        <f aca="true" t="shared" si="31" ref="C69:C78">SUM(D69:E69)</f>
        <v>19733900</v>
      </c>
      <c r="D69" s="49">
        <v>12355508</v>
      </c>
      <c r="E69" s="49">
        <v>7378392</v>
      </c>
      <c r="F69" s="49">
        <v>879947</v>
      </c>
      <c r="G69" s="49"/>
      <c r="H69" s="49">
        <f aca="true" t="shared" si="32" ref="H69:H95">SUM(J69:R69)</f>
        <v>18853953</v>
      </c>
      <c r="I69" s="49">
        <f aca="true" t="shared" si="33" ref="I69:I95">SUM(J69:Q69)</f>
        <v>7302404</v>
      </c>
      <c r="J69" s="49">
        <v>2582347</v>
      </c>
      <c r="K69" s="49">
        <v>231706</v>
      </c>
      <c r="L69" s="49">
        <v>0</v>
      </c>
      <c r="M69" s="49">
        <v>4488351</v>
      </c>
      <c r="N69" s="49">
        <v>0</v>
      </c>
      <c r="O69" s="49">
        <v>0</v>
      </c>
      <c r="P69" s="49">
        <v>0</v>
      </c>
      <c r="Q69" s="49">
        <v>0</v>
      </c>
      <c r="R69" s="50">
        <v>11551549</v>
      </c>
      <c r="S69" s="50">
        <f aca="true" t="shared" si="34" ref="S69:S95">SUM(M69:R69)</f>
        <v>16039900</v>
      </c>
      <c r="T69" s="151">
        <f aca="true" t="shared" si="35" ref="T69:T95">(K69+L69+J69)/I69*100</f>
        <v>38.535980753735345</v>
      </c>
      <c r="U69" s="51">
        <f aca="true" t="shared" si="36" ref="U69:U95">SUM(F69:H69)</f>
        <v>19733900</v>
      </c>
      <c r="V69" s="114"/>
      <c r="W69" s="114"/>
      <c r="X69" s="114"/>
      <c r="Y69" s="114"/>
      <c r="Z69" s="114"/>
      <c r="AA69" s="114"/>
      <c r="AB69" s="114"/>
      <c r="AC69" s="114"/>
      <c r="AD69" s="114"/>
      <c r="AE69" s="114"/>
      <c r="AF69" s="114"/>
      <c r="AG69" s="114"/>
      <c r="AH69" s="114"/>
      <c r="AI69" s="114"/>
      <c r="AJ69" s="114"/>
      <c r="AK69" s="114"/>
    </row>
    <row r="70" spans="1:37" s="113" customFormat="1" ht="16.5" customHeight="1">
      <c r="A70" s="47">
        <v>2</v>
      </c>
      <c r="B70" s="138" t="s">
        <v>131</v>
      </c>
      <c r="C70" s="49">
        <f t="shared" si="31"/>
        <v>32160715</v>
      </c>
      <c r="D70" s="49">
        <v>21571471</v>
      </c>
      <c r="E70" s="49">
        <v>10589244</v>
      </c>
      <c r="F70" s="49">
        <v>10085</v>
      </c>
      <c r="G70" s="49"/>
      <c r="H70" s="49">
        <f t="shared" si="32"/>
        <v>32150630</v>
      </c>
      <c r="I70" s="49">
        <f t="shared" si="33"/>
        <v>7692411</v>
      </c>
      <c r="J70" s="49">
        <v>3529575</v>
      </c>
      <c r="K70" s="49">
        <v>304632</v>
      </c>
      <c r="L70" s="49">
        <v>0</v>
      </c>
      <c r="M70" s="49">
        <v>3858204</v>
      </c>
      <c r="N70" s="49">
        <v>0</v>
      </c>
      <c r="O70" s="49">
        <v>0</v>
      </c>
      <c r="P70" s="49">
        <v>0</v>
      </c>
      <c r="Q70" s="49">
        <v>0</v>
      </c>
      <c r="R70" s="50">
        <v>24458219</v>
      </c>
      <c r="S70" s="50">
        <f t="shared" si="34"/>
        <v>28316423</v>
      </c>
      <c r="T70" s="151">
        <f t="shared" si="35"/>
        <v>49.844021594789986</v>
      </c>
      <c r="U70" s="51">
        <f t="shared" si="36"/>
        <v>32160715</v>
      </c>
      <c r="V70" s="114"/>
      <c r="W70" s="114"/>
      <c r="X70" s="114"/>
      <c r="Y70" s="114"/>
      <c r="Z70" s="114"/>
      <c r="AA70" s="114"/>
      <c r="AB70" s="114"/>
      <c r="AC70" s="114"/>
      <c r="AD70" s="114"/>
      <c r="AE70" s="114"/>
      <c r="AF70" s="114"/>
      <c r="AG70" s="114"/>
      <c r="AH70" s="114"/>
      <c r="AI70" s="114"/>
      <c r="AJ70" s="114"/>
      <c r="AK70" s="114"/>
    </row>
    <row r="71" spans="1:37" s="113" customFormat="1" ht="16.5" customHeight="1">
      <c r="A71" s="47">
        <v>3</v>
      </c>
      <c r="B71" s="138" t="s">
        <v>132</v>
      </c>
      <c r="C71" s="49">
        <f t="shared" si="31"/>
        <v>16396944</v>
      </c>
      <c r="D71" s="49">
        <v>5664109</v>
      </c>
      <c r="E71" s="49">
        <v>10732835</v>
      </c>
      <c r="F71" s="49">
        <v>485</v>
      </c>
      <c r="G71" s="49"/>
      <c r="H71" s="49">
        <f t="shared" si="32"/>
        <v>16396459</v>
      </c>
      <c r="I71" s="49">
        <f t="shared" si="33"/>
        <v>4086681</v>
      </c>
      <c r="J71" s="49">
        <v>2193978</v>
      </c>
      <c r="K71" s="49">
        <v>882706</v>
      </c>
      <c r="L71" s="49">
        <v>0</v>
      </c>
      <c r="M71" s="49">
        <v>1009997</v>
      </c>
      <c r="N71" s="49">
        <v>0</v>
      </c>
      <c r="O71" s="49">
        <v>0</v>
      </c>
      <c r="P71" s="49">
        <v>0</v>
      </c>
      <c r="Q71" s="49">
        <v>0</v>
      </c>
      <c r="R71" s="50">
        <v>12309778</v>
      </c>
      <c r="S71" s="50">
        <f t="shared" si="34"/>
        <v>13319775</v>
      </c>
      <c r="T71" s="151">
        <f t="shared" si="35"/>
        <v>75.28564133094802</v>
      </c>
      <c r="U71" s="51">
        <f t="shared" si="36"/>
        <v>16396944</v>
      </c>
      <c r="V71" s="114"/>
      <c r="W71" s="114"/>
      <c r="X71" s="114"/>
      <c r="Y71" s="114"/>
      <c r="Z71" s="114"/>
      <c r="AA71" s="114"/>
      <c r="AB71" s="114"/>
      <c r="AC71" s="114"/>
      <c r="AD71" s="114"/>
      <c r="AE71" s="114"/>
      <c r="AF71" s="114"/>
      <c r="AG71" s="114"/>
      <c r="AH71" s="114"/>
      <c r="AI71" s="114"/>
      <c r="AJ71" s="114"/>
      <c r="AK71" s="114"/>
    </row>
    <row r="72" spans="1:37" s="113" customFormat="1" ht="16.5" customHeight="1">
      <c r="A72" s="47">
        <v>4</v>
      </c>
      <c r="B72" s="138" t="s">
        <v>133</v>
      </c>
      <c r="C72" s="49">
        <f t="shared" si="31"/>
        <v>23284012</v>
      </c>
      <c r="D72" s="49">
        <v>19446681</v>
      </c>
      <c r="E72" s="49">
        <v>3837331</v>
      </c>
      <c r="F72" s="49">
        <v>104150</v>
      </c>
      <c r="G72" s="49"/>
      <c r="H72" s="49">
        <f t="shared" si="32"/>
        <v>23179862</v>
      </c>
      <c r="I72" s="49">
        <f t="shared" si="33"/>
        <v>4053709</v>
      </c>
      <c r="J72" s="49">
        <v>2144718</v>
      </c>
      <c r="K72" s="49">
        <v>815316</v>
      </c>
      <c r="L72" s="49">
        <v>0</v>
      </c>
      <c r="M72" s="49">
        <v>1093675</v>
      </c>
      <c r="N72" s="49">
        <v>0</v>
      </c>
      <c r="O72" s="49">
        <v>0</v>
      </c>
      <c r="P72" s="49"/>
      <c r="Q72" s="49">
        <v>0</v>
      </c>
      <c r="R72" s="50">
        <v>19126153</v>
      </c>
      <c r="S72" s="50">
        <f t="shared" si="34"/>
        <v>20219828</v>
      </c>
      <c r="T72" s="151">
        <f t="shared" si="35"/>
        <v>73.02038700853959</v>
      </c>
      <c r="U72" s="51">
        <f t="shared" si="36"/>
        <v>23284012</v>
      </c>
      <c r="V72" s="114"/>
      <c r="W72" s="114"/>
      <c r="X72" s="114"/>
      <c r="Y72" s="114"/>
      <c r="Z72" s="114"/>
      <c r="AA72" s="114"/>
      <c r="AB72" s="114"/>
      <c r="AC72" s="114"/>
      <c r="AD72" s="114"/>
      <c r="AE72" s="114"/>
      <c r="AF72" s="114"/>
      <c r="AG72" s="114"/>
      <c r="AH72" s="114"/>
      <c r="AI72" s="114"/>
      <c r="AJ72" s="114"/>
      <c r="AK72" s="114"/>
    </row>
    <row r="73" spans="1:37" s="113" customFormat="1" ht="16.5" customHeight="1">
      <c r="A73" s="47">
        <v>5</v>
      </c>
      <c r="B73" s="138" t="s">
        <v>134</v>
      </c>
      <c r="C73" s="49">
        <f>SUM(D73:E73)</f>
        <v>24601343</v>
      </c>
      <c r="D73" s="49">
        <v>17654423</v>
      </c>
      <c r="E73" s="49">
        <v>6946920</v>
      </c>
      <c r="F73" s="49">
        <v>843191</v>
      </c>
      <c r="G73" s="49"/>
      <c r="H73" s="49">
        <f>SUM(J73:R73)</f>
        <v>23758152</v>
      </c>
      <c r="I73" s="49">
        <f>SUM(J73:Q73)</f>
        <v>14021312</v>
      </c>
      <c r="J73" s="49">
        <v>5894028</v>
      </c>
      <c r="K73" s="49">
        <v>621117</v>
      </c>
      <c r="L73" s="49">
        <v>0</v>
      </c>
      <c r="M73" s="49">
        <v>7506167</v>
      </c>
      <c r="N73" s="49">
        <v>0</v>
      </c>
      <c r="O73" s="49">
        <v>0</v>
      </c>
      <c r="P73" s="49">
        <v>0</v>
      </c>
      <c r="Q73" s="49">
        <v>0</v>
      </c>
      <c r="R73" s="50">
        <v>9736840</v>
      </c>
      <c r="S73" s="50">
        <f>SUM(M73:R73)</f>
        <v>17243007</v>
      </c>
      <c r="T73" s="151">
        <f>(K73+L73+J73)/I73*100</f>
        <v>46.46601544848299</v>
      </c>
      <c r="U73" s="51">
        <f>SUM(F73:H73)</f>
        <v>24601343</v>
      </c>
      <c r="V73" s="114"/>
      <c r="W73" s="114"/>
      <c r="X73" s="114"/>
      <c r="Y73" s="114"/>
      <c r="Z73" s="114"/>
      <c r="AA73" s="114"/>
      <c r="AB73" s="114"/>
      <c r="AC73" s="114"/>
      <c r="AD73" s="114"/>
      <c r="AE73" s="114"/>
      <c r="AF73" s="114"/>
      <c r="AG73" s="114"/>
      <c r="AH73" s="114"/>
      <c r="AI73" s="114"/>
      <c r="AJ73" s="114"/>
      <c r="AK73" s="114"/>
    </row>
    <row r="74" spans="1:37" s="113" customFormat="1" ht="16.5" customHeight="1">
      <c r="A74" s="47">
        <v>6</v>
      </c>
      <c r="B74" s="138" t="s">
        <v>135</v>
      </c>
      <c r="C74" s="49">
        <f>SUM(D74:E74)</f>
        <v>39523284</v>
      </c>
      <c r="D74" s="49">
        <v>19513644</v>
      </c>
      <c r="E74" s="49">
        <v>20009640</v>
      </c>
      <c r="F74" s="49">
        <v>7098700</v>
      </c>
      <c r="G74" s="49"/>
      <c r="H74" s="49">
        <f>SUM(J74:R74)</f>
        <v>32424584</v>
      </c>
      <c r="I74" s="49">
        <f>SUM(J74:Q74)</f>
        <v>13724270</v>
      </c>
      <c r="J74" s="49">
        <v>4814047</v>
      </c>
      <c r="K74" s="49">
        <v>1867610</v>
      </c>
      <c r="L74" s="49">
        <v>0</v>
      </c>
      <c r="M74" s="49">
        <v>4800155</v>
      </c>
      <c r="N74" s="49">
        <v>2242458</v>
      </c>
      <c r="O74" s="49">
        <v>0</v>
      </c>
      <c r="P74" s="49">
        <v>0</v>
      </c>
      <c r="Q74" s="49">
        <v>0</v>
      </c>
      <c r="R74" s="50">
        <v>18700314</v>
      </c>
      <c r="S74" s="50">
        <f>SUM(M74:R74)</f>
        <v>25742927</v>
      </c>
      <c r="T74" s="151">
        <f>(K74+L74+J74)/I74*100</f>
        <v>48.684971951149315</v>
      </c>
      <c r="U74" s="51">
        <f>SUM(F74:H74)</f>
        <v>39523284</v>
      </c>
      <c r="V74" s="114"/>
      <c r="W74" s="114"/>
      <c r="X74" s="114"/>
      <c r="Y74" s="114"/>
      <c r="Z74" s="114"/>
      <c r="AA74" s="114"/>
      <c r="AB74" s="114"/>
      <c r="AC74" s="114"/>
      <c r="AD74" s="114"/>
      <c r="AE74" s="114"/>
      <c r="AF74" s="114"/>
      <c r="AG74" s="114"/>
      <c r="AH74" s="114"/>
      <c r="AI74" s="114"/>
      <c r="AJ74" s="114"/>
      <c r="AK74" s="114"/>
    </row>
    <row r="75" spans="1:37" s="113" customFormat="1" ht="16.5" customHeight="1">
      <c r="A75" s="47">
        <v>7</v>
      </c>
      <c r="B75" s="138" t="s">
        <v>148</v>
      </c>
      <c r="C75" s="49">
        <f t="shared" si="31"/>
        <v>3170</v>
      </c>
      <c r="D75" s="49">
        <v>0</v>
      </c>
      <c r="E75" s="49">
        <v>3170</v>
      </c>
      <c r="F75" s="49">
        <v>0</v>
      </c>
      <c r="G75" s="49"/>
      <c r="H75" s="49">
        <f t="shared" si="32"/>
        <v>3170</v>
      </c>
      <c r="I75" s="49">
        <f t="shared" si="33"/>
        <v>3170</v>
      </c>
      <c r="J75" s="49">
        <v>3170</v>
      </c>
      <c r="K75" s="49">
        <v>0</v>
      </c>
      <c r="L75" s="49">
        <v>0</v>
      </c>
      <c r="M75" s="49">
        <v>0</v>
      </c>
      <c r="N75" s="49">
        <v>0</v>
      </c>
      <c r="O75" s="49">
        <v>0</v>
      </c>
      <c r="P75" s="49">
        <v>0</v>
      </c>
      <c r="Q75" s="49">
        <v>0</v>
      </c>
      <c r="R75" s="50">
        <v>0</v>
      </c>
      <c r="S75" s="50">
        <f t="shared" si="34"/>
        <v>0</v>
      </c>
      <c r="T75" s="151">
        <f t="shared" si="35"/>
        <v>100</v>
      </c>
      <c r="U75" s="51">
        <f t="shared" si="36"/>
        <v>3170</v>
      </c>
      <c r="V75" s="114"/>
      <c r="W75" s="114"/>
      <c r="X75" s="114"/>
      <c r="Y75" s="114"/>
      <c r="Z75" s="114"/>
      <c r="AA75" s="114"/>
      <c r="AB75" s="114"/>
      <c r="AC75" s="114"/>
      <c r="AD75" s="114"/>
      <c r="AE75" s="114"/>
      <c r="AF75" s="114"/>
      <c r="AG75" s="114"/>
      <c r="AH75" s="114"/>
      <c r="AI75" s="114"/>
      <c r="AJ75" s="114"/>
      <c r="AK75" s="114"/>
    </row>
    <row r="76" spans="1:37" s="113" customFormat="1" ht="16.5" customHeight="1">
      <c r="A76" s="47">
        <v>8</v>
      </c>
      <c r="B76" s="138" t="s">
        <v>190</v>
      </c>
      <c r="C76" s="49">
        <f t="shared" si="31"/>
        <v>17231526</v>
      </c>
      <c r="D76" s="49">
        <v>7242629</v>
      </c>
      <c r="E76" s="49">
        <v>9988897</v>
      </c>
      <c r="F76" s="49">
        <v>0</v>
      </c>
      <c r="G76" s="49"/>
      <c r="H76" s="49">
        <f t="shared" si="32"/>
        <v>17231526</v>
      </c>
      <c r="I76" s="49">
        <f t="shared" si="33"/>
        <v>9256023</v>
      </c>
      <c r="J76" s="49">
        <v>4573912</v>
      </c>
      <c r="K76" s="49">
        <v>950393</v>
      </c>
      <c r="L76" s="49">
        <v>0</v>
      </c>
      <c r="M76" s="49">
        <v>3731718</v>
      </c>
      <c r="N76" s="49">
        <v>0</v>
      </c>
      <c r="O76" s="49">
        <v>0</v>
      </c>
      <c r="P76" s="49">
        <v>0</v>
      </c>
      <c r="Q76" s="49">
        <v>0</v>
      </c>
      <c r="R76" s="50">
        <v>7975503</v>
      </c>
      <c r="S76" s="50">
        <f t="shared" si="34"/>
        <v>11707221</v>
      </c>
      <c r="T76" s="151">
        <f t="shared" si="35"/>
        <v>59.68335428725706</v>
      </c>
      <c r="U76" s="51">
        <f t="shared" si="36"/>
        <v>17231526</v>
      </c>
      <c r="V76" s="114"/>
      <c r="W76" s="114"/>
      <c r="X76" s="114"/>
      <c r="Y76" s="114"/>
      <c r="Z76" s="114"/>
      <c r="AA76" s="114"/>
      <c r="AB76" s="114"/>
      <c r="AC76" s="114"/>
      <c r="AD76" s="114"/>
      <c r="AE76" s="114"/>
      <c r="AF76" s="114"/>
      <c r="AG76" s="114"/>
      <c r="AH76" s="114"/>
      <c r="AI76" s="114"/>
      <c r="AJ76" s="114"/>
      <c r="AK76" s="114"/>
    </row>
    <row r="77" spans="1:37" s="113" customFormat="1" ht="16.5" customHeight="1">
      <c r="A77" s="47">
        <v>9</v>
      </c>
      <c r="B77" s="138" t="s">
        <v>191</v>
      </c>
      <c r="C77" s="49">
        <f t="shared" si="31"/>
        <v>37277276</v>
      </c>
      <c r="D77" s="49">
        <v>30599968</v>
      </c>
      <c r="E77" s="49">
        <v>6677308</v>
      </c>
      <c r="F77" s="49">
        <v>200</v>
      </c>
      <c r="G77" s="49"/>
      <c r="H77" s="49">
        <f t="shared" si="32"/>
        <v>37277076</v>
      </c>
      <c r="I77" s="49">
        <f t="shared" si="33"/>
        <v>7046421</v>
      </c>
      <c r="J77" s="49">
        <v>2362257</v>
      </c>
      <c r="K77" s="49">
        <v>200171</v>
      </c>
      <c r="L77" s="49">
        <v>0</v>
      </c>
      <c r="M77" s="49">
        <v>4483993</v>
      </c>
      <c r="N77" s="49">
        <v>0</v>
      </c>
      <c r="O77" s="49">
        <v>0</v>
      </c>
      <c r="P77" s="49">
        <v>0</v>
      </c>
      <c r="Q77" s="49">
        <v>0</v>
      </c>
      <c r="R77" s="50">
        <v>30230655</v>
      </c>
      <c r="S77" s="50">
        <f t="shared" si="34"/>
        <v>34714648</v>
      </c>
      <c r="T77" s="151">
        <f t="shared" si="35"/>
        <v>36.36495747273687</v>
      </c>
      <c r="U77" s="51">
        <f t="shared" si="36"/>
        <v>37277276</v>
      </c>
      <c r="V77" s="114"/>
      <c r="W77" s="114"/>
      <c r="X77" s="114"/>
      <c r="Y77" s="114"/>
      <c r="Z77" s="114"/>
      <c r="AA77" s="114"/>
      <c r="AB77" s="114"/>
      <c r="AC77" s="114"/>
      <c r="AD77" s="114"/>
      <c r="AE77" s="114"/>
      <c r="AF77" s="114"/>
      <c r="AG77" s="114"/>
      <c r="AH77" s="114"/>
      <c r="AI77" s="114"/>
      <c r="AJ77" s="114"/>
      <c r="AK77" s="114"/>
    </row>
    <row r="78" spans="1:37" s="113" customFormat="1" ht="16.5" customHeight="1">
      <c r="A78" s="47"/>
      <c r="B78" s="138"/>
      <c r="C78" s="49">
        <f t="shared" si="31"/>
        <v>0</v>
      </c>
      <c r="D78" s="49"/>
      <c r="E78" s="49"/>
      <c r="F78" s="49"/>
      <c r="G78" s="49"/>
      <c r="H78" s="49">
        <f t="shared" si="32"/>
        <v>0</v>
      </c>
      <c r="I78" s="49">
        <f t="shared" si="33"/>
        <v>0</v>
      </c>
      <c r="J78" s="49"/>
      <c r="K78" s="49"/>
      <c r="L78" s="49"/>
      <c r="M78" s="49"/>
      <c r="N78" s="49"/>
      <c r="O78" s="49"/>
      <c r="P78" s="49"/>
      <c r="Q78" s="49"/>
      <c r="R78" s="50"/>
      <c r="S78" s="50">
        <f t="shared" si="34"/>
        <v>0</v>
      </c>
      <c r="T78" s="151"/>
      <c r="U78" s="51">
        <f t="shared" si="36"/>
        <v>0</v>
      </c>
      <c r="V78" s="114"/>
      <c r="W78" s="114"/>
      <c r="X78" s="114"/>
      <c r="Y78" s="114"/>
      <c r="Z78" s="114"/>
      <c r="AA78" s="114"/>
      <c r="AB78" s="114"/>
      <c r="AC78" s="114"/>
      <c r="AD78" s="114"/>
      <c r="AE78" s="114"/>
      <c r="AF78" s="114"/>
      <c r="AG78" s="114"/>
      <c r="AH78" s="114"/>
      <c r="AI78" s="114"/>
      <c r="AJ78" s="114"/>
      <c r="AK78" s="114"/>
    </row>
    <row r="79" spans="1:37" s="191" customFormat="1" ht="16.5" customHeight="1">
      <c r="A79" s="184" t="s">
        <v>102</v>
      </c>
      <c r="B79" s="192" t="s">
        <v>103</v>
      </c>
      <c r="C79" s="186">
        <f>SUM(C80:C86)</f>
        <v>103011819</v>
      </c>
      <c r="D79" s="186">
        <f>SUM(D80:D86)</f>
        <v>42720240</v>
      </c>
      <c r="E79" s="186">
        <f>SUM(E80:E86)</f>
        <v>60291579</v>
      </c>
      <c r="F79" s="186">
        <f>SUM(F80:F86)</f>
        <v>2822533</v>
      </c>
      <c r="G79" s="186">
        <f>SUM(G80:G86)</f>
        <v>0</v>
      </c>
      <c r="H79" s="186">
        <f t="shared" si="32"/>
        <v>100189286</v>
      </c>
      <c r="I79" s="186">
        <f t="shared" si="33"/>
        <v>34764533</v>
      </c>
      <c r="J79" s="186">
        <f aca="true" t="shared" si="37" ref="J79:R79">SUM(J80:J86)</f>
        <v>16536935</v>
      </c>
      <c r="K79" s="186">
        <f t="shared" si="37"/>
        <v>1280809</v>
      </c>
      <c r="L79" s="186">
        <f t="shared" si="37"/>
        <v>0</v>
      </c>
      <c r="M79" s="186">
        <f t="shared" si="37"/>
        <v>16646789</v>
      </c>
      <c r="N79" s="186">
        <f t="shared" si="37"/>
        <v>300000</v>
      </c>
      <c r="O79" s="186">
        <f t="shared" si="37"/>
        <v>0</v>
      </c>
      <c r="P79" s="186">
        <f t="shared" si="37"/>
        <v>0</v>
      </c>
      <c r="Q79" s="186">
        <f t="shared" si="37"/>
        <v>0</v>
      </c>
      <c r="R79" s="186">
        <f t="shared" si="37"/>
        <v>65424753</v>
      </c>
      <c r="S79" s="187">
        <f t="shared" si="34"/>
        <v>82371542</v>
      </c>
      <c r="T79" s="188">
        <f t="shared" si="35"/>
        <v>51.25264878432281</v>
      </c>
      <c r="U79" s="189">
        <f t="shared" si="36"/>
        <v>103011819</v>
      </c>
      <c r="V79" s="190"/>
      <c r="W79" s="190"/>
      <c r="X79" s="190"/>
      <c r="Y79" s="190"/>
      <c r="Z79" s="190"/>
      <c r="AA79" s="190"/>
      <c r="AB79" s="190"/>
      <c r="AC79" s="190"/>
      <c r="AD79" s="190"/>
      <c r="AE79" s="190"/>
      <c r="AF79" s="190"/>
      <c r="AG79" s="190"/>
      <c r="AH79" s="190"/>
      <c r="AI79" s="190"/>
      <c r="AJ79" s="190"/>
      <c r="AK79" s="190"/>
    </row>
    <row r="80" spans="1:37" s="113" customFormat="1" ht="16.5" customHeight="1">
      <c r="A80" s="47" t="s">
        <v>26</v>
      </c>
      <c r="B80" s="138" t="s">
        <v>129</v>
      </c>
      <c r="C80" s="49">
        <f aca="true" t="shared" si="38" ref="C80:C86">SUM(D80:E80)</f>
        <v>11860454</v>
      </c>
      <c r="D80" s="49">
        <v>6818761</v>
      </c>
      <c r="E80" s="49">
        <v>5041693</v>
      </c>
      <c r="F80" s="49">
        <v>10000</v>
      </c>
      <c r="G80" s="49">
        <v>0</v>
      </c>
      <c r="H80" s="49">
        <f t="shared" si="32"/>
        <v>11850454</v>
      </c>
      <c r="I80" s="49">
        <f t="shared" si="33"/>
        <v>4298148</v>
      </c>
      <c r="J80" s="49">
        <v>1766136</v>
      </c>
      <c r="K80" s="49">
        <v>12500</v>
      </c>
      <c r="L80" s="49">
        <v>0</v>
      </c>
      <c r="M80" s="49">
        <v>2519512</v>
      </c>
      <c r="N80" s="49">
        <v>0</v>
      </c>
      <c r="O80" s="49">
        <v>0</v>
      </c>
      <c r="P80" s="49">
        <v>0</v>
      </c>
      <c r="Q80" s="49">
        <v>0</v>
      </c>
      <c r="R80" s="50">
        <v>7552306</v>
      </c>
      <c r="S80" s="50">
        <f t="shared" si="34"/>
        <v>10071818</v>
      </c>
      <c r="T80" s="151">
        <f t="shared" si="35"/>
        <v>41.38145080160106</v>
      </c>
      <c r="U80" s="51">
        <f t="shared" si="36"/>
        <v>11860454</v>
      </c>
      <c r="V80" s="114"/>
      <c r="W80" s="114"/>
      <c r="X80" s="114"/>
      <c r="Y80" s="114"/>
      <c r="Z80" s="114"/>
      <c r="AA80" s="114"/>
      <c r="AB80" s="114"/>
      <c r="AC80" s="114"/>
      <c r="AD80" s="114"/>
      <c r="AE80" s="114"/>
      <c r="AF80" s="114"/>
      <c r="AG80" s="114"/>
      <c r="AH80" s="114"/>
      <c r="AI80" s="114"/>
      <c r="AJ80" s="114"/>
      <c r="AK80" s="114"/>
    </row>
    <row r="81" spans="1:37" s="113" customFormat="1" ht="16.5" customHeight="1">
      <c r="A81" s="47" t="s">
        <v>27</v>
      </c>
      <c r="B81" s="138" t="s">
        <v>126</v>
      </c>
      <c r="C81" s="49">
        <f t="shared" si="38"/>
        <v>54073145</v>
      </c>
      <c r="D81" s="49">
        <v>19181904</v>
      </c>
      <c r="E81" s="49">
        <v>34891241</v>
      </c>
      <c r="F81" s="49">
        <v>2074175</v>
      </c>
      <c r="G81" s="49"/>
      <c r="H81" s="49">
        <f t="shared" si="32"/>
        <v>51998970</v>
      </c>
      <c r="I81" s="49">
        <f t="shared" si="33"/>
        <v>14037884</v>
      </c>
      <c r="J81" s="49">
        <v>7508201</v>
      </c>
      <c r="K81" s="49">
        <v>426052</v>
      </c>
      <c r="L81" s="49"/>
      <c r="M81" s="49">
        <v>6103631</v>
      </c>
      <c r="N81" s="49"/>
      <c r="O81" s="49"/>
      <c r="P81" s="49"/>
      <c r="Q81" s="49"/>
      <c r="R81" s="50">
        <v>37961086</v>
      </c>
      <c r="S81" s="50">
        <f t="shared" si="34"/>
        <v>44064717</v>
      </c>
      <c r="T81" s="151">
        <f t="shared" si="35"/>
        <v>56.52029180466229</v>
      </c>
      <c r="U81" s="51">
        <f t="shared" si="36"/>
        <v>54073145</v>
      </c>
      <c r="V81" s="114"/>
      <c r="W81" s="114"/>
      <c r="X81" s="114"/>
      <c r="Y81" s="114"/>
      <c r="Z81" s="114"/>
      <c r="AA81" s="114"/>
      <c r="AB81" s="114"/>
      <c r="AC81" s="114"/>
      <c r="AD81" s="114"/>
      <c r="AE81" s="114"/>
      <c r="AF81" s="114"/>
      <c r="AG81" s="114"/>
      <c r="AH81" s="114"/>
      <c r="AI81" s="114"/>
      <c r="AJ81" s="114"/>
      <c r="AK81" s="114"/>
    </row>
    <row r="82" spans="1:37" s="113" customFormat="1" ht="16.5" customHeight="1">
      <c r="A82" s="47" t="s">
        <v>28</v>
      </c>
      <c r="B82" s="138" t="s">
        <v>125</v>
      </c>
      <c r="C82" s="49">
        <f t="shared" si="38"/>
        <v>4819293</v>
      </c>
      <c r="D82" s="49">
        <v>3561535</v>
      </c>
      <c r="E82" s="49">
        <v>1257758</v>
      </c>
      <c r="F82" s="49">
        <v>0</v>
      </c>
      <c r="G82" s="49">
        <v>0</v>
      </c>
      <c r="H82" s="49">
        <f t="shared" si="32"/>
        <v>4819293</v>
      </c>
      <c r="I82" s="49">
        <f t="shared" si="33"/>
        <v>3177086</v>
      </c>
      <c r="J82" s="49">
        <v>1602929</v>
      </c>
      <c r="K82" s="49">
        <v>143155</v>
      </c>
      <c r="L82" s="49">
        <v>0</v>
      </c>
      <c r="M82" s="49">
        <v>1131002</v>
      </c>
      <c r="N82" s="49">
        <v>300000</v>
      </c>
      <c r="O82" s="49"/>
      <c r="P82" s="49"/>
      <c r="Q82" s="49"/>
      <c r="R82" s="50">
        <v>1642207</v>
      </c>
      <c r="S82" s="50">
        <f t="shared" si="34"/>
        <v>3073209</v>
      </c>
      <c r="T82" s="151">
        <f t="shared" si="35"/>
        <v>54.95866337895795</v>
      </c>
      <c r="U82" s="51">
        <f t="shared" si="36"/>
        <v>4819293</v>
      </c>
      <c r="V82" s="114"/>
      <c r="W82" s="114"/>
      <c r="X82" s="114"/>
      <c r="Y82" s="114"/>
      <c r="Z82" s="114"/>
      <c r="AA82" s="114"/>
      <c r="AB82" s="114"/>
      <c r="AC82" s="114"/>
      <c r="AD82" s="114"/>
      <c r="AE82" s="114"/>
      <c r="AF82" s="114"/>
      <c r="AG82" s="114"/>
      <c r="AH82" s="114"/>
      <c r="AI82" s="114"/>
      <c r="AJ82" s="114"/>
      <c r="AK82" s="114"/>
    </row>
    <row r="83" spans="1:37" s="113" customFormat="1" ht="16.5" customHeight="1">
      <c r="A83" s="47" t="s">
        <v>39</v>
      </c>
      <c r="B83" s="138" t="s">
        <v>128</v>
      </c>
      <c r="C83" s="49">
        <f t="shared" si="38"/>
        <v>15387169</v>
      </c>
      <c r="D83" s="49">
        <v>8254099</v>
      </c>
      <c r="E83" s="49">
        <v>7133070</v>
      </c>
      <c r="F83" s="49">
        <v>568058</v>
      </c>
      <c r="G83" s="49"/>
      <c r="H83" s="49">
        <f t="shared" si="32"/>
        <v>14819111</v>
      </c>
      <c r="I83" s="49">
        <f t="shared" si="33"/>
        <v>5995880</v>
      </c>
      <c r="J83" s="49">
        <v>1264662</v>
      </c>
      <c r="K83" s="49">
        <v>556814</v>
      </c>
      <c r="L83" s="49"/>
      <c r="M83" s="49">
        <v>4174404</v>
      </c>
      <c r="N83" s="49"/>
      <c r="O83" s="49"/>
      <c r="P83" s="49"/>
      <c r="Q83" s="49"/>
      <c r="R83" s="50">
        <v>8823231</v>
      </c>
      <c r="S83" s="50">
        <f t="shared" si="34"/>
        <v>12997635</v>
      </c>
      <c r="T83" s="151">
        <f t="shared" si="35"/>
        <v>30.378793438160873</v>
      </c>
      <c r="U83" s="51">
        <f t="shared" si="36"/>
        <v>15387169</v>
      </c>
      <c r="V83" s="114"/>
      <c r="W83" s="114"/>
      <c r="X83" s="114"/>
      <c r="Y83" s="114"/>
      <c r="Z83" s="114"/>
      <c r="AA83" s="114"/>
      <c r="AB83" s="114"/>
      <c r="AC83" s="114"/>
      <c r="AD83" s="114"/>
      <c r="AE83" s="114"/>
      <c r="AF83" s="114"/>
      <c r="AG83" s="114"/>
      <c r="AH83" s="114"/>
      <c r="AI83" s="114"/>
      <c r="AJ83" s="114"/>
      <c r="AK83" s="114"/>
    </row>
    <row r="84" spans="1:37" s="113" customFormat="1" ht="16.5" customHeight="1">
      <c r="A84" s="47" t="s">
        <v>40</v>
      </c>
      <c r="B84" s="138" t="s">
        <v>192</v>
      </c>
      <c r="C84" s="49">
        <f>SUM(D84:E84)</f>
        <v>10999466</v>
      </c>
      <c r="D84" s="49">
        <v>0</v>
      </c>
      <c r="E84" s="49">
        <v>10999466</v>
      </c>
      <c r="F84" s="49">
        <v>0</v>
      </c>
      <c r="G84" s="49"/>
      <c r="H84" s="49">
        <f>SUM(J84:R84)</f>
        <v>10999466</v>
      </c>
      <c r="I84" s="49">
        <f>SUM(J84:Q84)</f>
        <v>5991111</v>
      </c>
      <c r="J84" s="49">
        <v>3487700</v>
      </c>
      <c r="K84" s="49">
        <v>68000</v>
      </c>
      <c r="L84" s="49"/>
      <c r="M84" s="49">
        <v>2435411</v>
      </c>
      <c r="N84" s="49"/>
      <c r="O84" s="49"/>
      <c r="P84" s="49"/>
      <c r="Q84" s="49"/>
      <c r="R84" s="50">
        <v>5008355</v>
      </c>
      <c r="S84" s="50">
        <f>SUM(M84:R84)</f>
        <v>7443766</v>
      </c>
      <c r="T84" s="151">
        <f>(K84+L84+J84)/I84*100</f>
        <v>59.34959308882777</v>
      </c>
      <c r="U84" s="51">
        <f>SUM(F84:H84)</f>
        <v>10999466</v>
      </c>
      <c r="V84" s="114"/>
      <c r="W84" s="114"/>
      <c r="X84" s="114"/>
      <c r="Y84" s="114"/>
      <c r="Z84" s="114"/>
      <c r="AA84" s="114"/>
      <c r="AB84" s="114"/>
      <c r="AC84" s="114"/>
      <c r="AD84" s="114"/>
      <c r="AE84" s="114"/>
      <c r="AF84" s="114"/>
      <c r="AG84" s="114"/>
      <c r="AH84" s="114"/>
      <c r="AI84" s="114"/>
      <c r="AJ84" s="114"/>
      <c r="AK84" s="114"/>
    </row>
    <row r="85" spans="1:37" s="113" customFormat="1" ht="16.5" customHeight="1">
      <c r="A85" s="47" t="s">
        <v>41</v>
      </c>
      <c r="B85" s="138" t="s">
        <v>127</v>
      </c>
      <c r="C85" s="49">
        <f t="shared" si="38"/>
        <v>5872292</v>
      </c>
      <c r="D85" s="49">
        <v>4903941</v>
      </c>
      <c r="E85" s="49">
        <v>968351</v>
      </c>
      <c r="F85" s="49">
        <v>170300</v>
      </c>
      <c r="G85" s="49"/>
      <c r="H85" s="49">
        <f t="shared" si="32"/>
        <v>5701992</v>
      </c>
      <c r="I85" s="49">
        <f t="shared" si="33"/>
        <v>1264424</v>
      </c>
      <c r="J85" s="49">
        <v>907307</v>
      </c>
      <c r="K85" s="49">
        <v>74288</v>
      </c>
      <c r="L85" s="49"/>
      <c r="M85" s="49">
        <v>282829</v>
      </c>
      <c r="N85" s="49"/>
      <c r="O85" s="49"/>
      <c r="P85" s="49"/>
      <c r="Q85" s="49"/>
      <c r="R85" s="50">
        <v>4437568</v>
      </c>
      <c r="S85" s="50">
        <f t="shared" si="34"/>
        <v>4720397</v>
      </c>
      <c r="T85" s="151">
        <f t="shared" si="35"/>
        <v>77.63179123458586</v>
      </c>
      <c r="U85" s="51">
        <f t="shared" si="36"/>
        <v>5872292</v>
      </c>
      <c r="V85" s="114"/>
      <c r="W85" s="114"/>
      <c r="X85" s="114"/>
      <c r="Y85" s="114"/>
      <c r="Z85" s="114"/>
      <c r="AA85" s="114"/>
      <c r="AB85" s="114"/>
      <c r="AC85" s="114"/>
      <c r="AD85" s="114"/>
      <c r="AE85" s="114"/>
      <c r="AF85" s="114"/>
      <c r="AG85" s="114"/>
      <c r="AH85" s="114"/>
      <c r="AI85" s="114"/>
      <c r="AJ85" s="114"/>
      <c r="AK85" s="114"/>
    </row>
    <row r="86" spans="1:37" s="113" customFormat="1" ht="16.5" customHeight="1">
      <c r="A86" s="47"/>
      <c r="B86" s="138"/>
      <c r="C86" s="49">
        <f t="shared" si="38"/>
        <v>0</v>
      </c>
      <c r="D86" s="49"/>
      <c r="E86" s="49"/>
      <c r="F86" s="49"/>
      <c r="G86" s="49"/>
      <c r="H86" s="49">
        <f t="shared" si="32"/>
        <v>0</v>
      </c>
      <c r="I86" s="49">
        <f t="shared" si="33"/>
        <v>0</v>
      </c>
      <c r="J86" s="49"/>
      <c r="K86" s="49"/>
      <c r="L86" s="49"/>
      <c r="M86" s="49"/>
      <c r="N86" s="49"/>
      <c r="O86" s="49"/>
      <c r="P86" s="49"/>
      <c r="Q86" s="49"/>
      <c r="R86" s="50"/>
      <c r="S86" s="50">
        <f t="shared" si="34"/>
        <v>0</v>
      </c>
      <c r="T86" s="151"/>
      <c r="U86" s="51">
        <f t="shared" si="36"/>
        <v>0</v>
      </c>
      <c r="V86" s="114"/>
      <c r="W86" s="114"/>
      <c r="X86" s="114"/>
      <c r="Y86" s="114"/>
      <c r="Z86" s="114"/>
      <c r="AA86" s="114"/>
      <c r="AB86" s="114"/>
      <c r="AC86" s="114"/>
      <c r="AD86" s="114"/>
      <c r="AE86" s="114"/>
      <c r="AF86" s="114"/>
      <c r="AG86" s="114"/>
      <c r="AH86" s="114"/>
      <c r="AI86" s="114"/>
      <c r="AJ86" s="114"/>
      <c r="AK86" s="114"/>
    </row>
    <row r="87" spans="1:37" s="191" customFormat="1" ht="16.5" customHeight="1">
      <c r="A87" s="184" t="s">
        <v>104</v>
      </c>
      <c r="B87" s="192" t="s">
        <v>105</v>
      </c>
      <c r="C87" s="186">
        <f>SUM(C88:C94)</f>
        <v>114851430</v>
      </c>
      <c r="D87" s="186">
        <f>SUM(D88:D94)</f>
        <v>59550582</v>
      </c>
      <c r="E87" s="186">
        <f>SUM(E88:E94)</f>
        <v>55300848</v>
      </c>
      <c r="F87" s="186">
        <f>SUM(F88:F94)</f>
        <v>1204608</v>
      </c>
      <c r="G87" s="186">
        <f>SUM(G88:G94)</f>
        <v>0</v>
      </c>
      <c r="H87" s="186">
        <f t="shared" si="32"/>
        <v>113646822</v>
      </c>
      <c r="I87" s="186">
        <f t="shared" si="33"/>
        <v>64897646</v>
      </c>
      <c r="J87" s="186">
        <f aca="true" t="shared" si="39" ref="J87:R87">SUM(J88:J94)</f>
        <v>25442297</v>
      </c>
      <c r="K87" s="186">
        <f t="shared" si="39"/>
        <v>12891359</v>
      </c>
      <c r="L87" s="186">
        <f t="shared" si="39"/>
        <v>0</v>
      </c>
      <c r="M87" s="186">
        <f t="shared" si="39"/>
        <v>24840136</v>
      </c>
      <c r="N87" s="186">
        <f t="shared" si="39"/>
        <v>1664963</v>
      </c>
      <c r="O87" s="186">
        <f t="shared" si="39"/>
        <v>58891</v>
      </c>
      <c r="P87" s="186">
        <f t="shared" si="39"/>
        <v>0</v>
      </c>
      <c r="Q87" s="186">
        <f t="shared" si="39"/>
        <v>0</v>
      </c>
      <c r="R87" s="186">
        <f t="shared" si="39"/>
        <v>48749176</v>
      </c>
      <c r="S87" s="187">
        <f t="shared" si="34"/>
        <v>75313166</v>
      </c>
      <c r="T87" s="188">
        <f t="shared" si="35"/>
        <v>59.06786819355513</v>
      </c>
      <c r="U87" s="189">
        <f t="shared" si="36"/>
        <v>114851430</v>
      </c>
      <c r="V87" s="190"/>
      <c r="W87" s="190"/>
      <c r="X87" s="190"/>
      <c r="Y87" s="190"/>
      <c r="Z87" s="190"/>
      <c r="AA87" s="190"/>
      <c r="AB87" s="190"/>
      <c r="AC87" s="190"/>
      <c r="AD87" s="190"/>
      <c r="AE87" s="190"/>
      <c r="AF87" s="190"/>
      <c r="AG87" s="190"/>
      <c r="AH87" s="190"/>
      <c r="AI87" s="190"/>
      <c r="AJ87" s="190"/>
      <c r="AK87" s="190"/>
    </row>
    <row r="88" spans="1:37" s="113" customFormat="1" ht="16.5" customHeight="1">
      <c r="A88" s="47" t="s">
        <v>26</v>
      </c>
      <c r="B88" s="138" t="s">
        <v>141</v>
      </c>
      <c r="C88" s="49">
        <f aca="true" t="shared" si="40" ref="C88:C94">SUM(D88:E88)</f>
        <v>7200</v>
      </c>
      <c r="D88" s="49">
        <v>0</v>
      </c>
      <c r="E88" s="49">
        <v>7200</v>
      </c>
      <c r="F88" s="49">
        <v>0</v>
      </c>
      <c r="G88" s="49">
        <v>0</v>
      </c>
      <c r="H88" s="49">
        <f t="shared" si="32"/>
        <v>7200</v>
      </c>
      <c r="I88" s="49">
        <f t="shared" si="33"/>
        <v>7200</v>
      </c>
      <c r="J88" s="49">
        <v>7200</v>
      </c>
      <c r="K88" s="49">
        <v>0</v>
      </c>
      <c r="L88" s="49">
        <v>0</v>
      </c>
      <c r="M88" s="49">
        <v>0</v>
      </c>
      <c r="N88" s="49">
        <v>0</v>
      </c>
      <c r="O88" s="49">
        <v>0</v>
      </c>
      <c r="P88" s="49">
        <v>0</v>
      </c>
      <c r="Q88" s="49">
        <v>0</v>
      </c>
      <c r="R88" s="50">
        <v>0</v>
      </c>
      <c r="S88" s="50">
        <f t="shared" si="34"/>
        <v>0</v>
      </c>
      <c r="T88" s="151">
        <f t="shared" si="35"/>
        <v>100</v>
      </c>
      <c r="U88" s="51">
        <f t="shared" si="36"/>
        <v>7200</v>
      </c>
      <c r="V88" s="114"/>
      <c r="W88" s="114"/>
      <c r="X88" s="114"/>
      <c r="Y88" s="114"/>
      <c r="Z88" s="114"/>
      <c r="AA88" s="114"/>
      <c r="AB88" s="114"/>
      <c r="AC88" s="114"/>
      <c r="AD88" s="114"/>
      <c r="AE88" s="114"/>
      <c r="AF88" s="114"/>
      <c r="AG88" s="114"/>
      <c r="AH88" s="114"/>
      <c r="AI88" s="114"/>
      <c r="AJ88" s="114"/>
      <c r="AK88" s="114"/>
    </row>
    <row r="89" spans="1:37" s="113" customFormat="1" ht="16.5" customHeight="1">
      <c r="A89" s="47" t="s">
        <v>27</v>
      </c>
      <c r="B89" s="138" t="s">
        <v>196</v>
      </c>
      <c r="C89" s="49">
        <f t="shared" si="40"/>
        <v>26050527</v>
      </c>
      <c r="D89" s="49">
        <v>11525195</v>
      </c>
      <c r="E89" s="49">
        <v>14525332</v>
      </c>
      <c r="F89" s="49">
        <v>866985</v>
      </c>
      <c r="G89" s="49">
        <v>0</v>
      </c>
      <c r="H89" s="49">
        <f t="shared" si="32"/>
        <v>25183542</v>
      </c>
      <c r="I89" s="49">
        <f t="shared" si="33"/>
        <v>12333681</v>
      </c>
      <c r="J89" s="49">
        <v>8689109</v>
      </c>
      <c r="K89" s="49">
        <v>257746</v>
      </c>
      <c r="L89" s="49">
        <v>0</v>
      </c>
      <c r="M89" s="49">
        <v>3109654</v>
      </c>
      <c r="N89" s="49">
        <v>271890</v>
      </c>
      <c r="O89" s="49">
        <v>5282</v>
      </c>
      <c r="P89" s="49">
        <v>0</v>
      </c>
      <c r="Q89" s="49">
        <v>0</v>
      </c>
      <c r="R89" s="50">
        <v>12849861</v>
      </c>
      <c r="S89" s="50">
        <f t="shared" si="34"/>
        <v>16236687</v>
      </c>
      <c r="T89" s="151">
        <f t="shared" si="35"/>
        <v>72.54002272314324</v>
      </c>
      <c r="U89" s="51">
        <f t="shared" si="36"/>
        <v>26050527</v>
      </c>
      <c r="V89" s="114"/>
      <c r="W89" s="114"/>
      <c r="X89" s="114"/>
      <c r="Y89" s="114"/>
      <c r="Z89" s="114"/>
      <c r="AA89" s="114"/>
      <c r="AB89" s="114"/>
      <c r="AC89" s="114"/>
      <c r="AD89" s="114"/>
      <c r="AE89" s="114"/>
      <c r="AF89" s="114"/>
      <c r="AG89" s="114"/>
      <c r="AH89" s="114"/>
      <c r="AI89" s="114"/>
      <c r="AJ89" s="114"/>
      <c r="AK89" s="114"/>
    </row>
    <row r="90" spans="1:37" s="113" customFormat="1" ht="16.5" customHeight="1">
      <c r="A90" s="47" t="s">
        <v>28</v>
      </c>
      <c r="B90" s="138" t="s">
        <v>142</v>
      </c>
      <c r="C90" s="49">
        <f t="shared" si="40"/>
        <v>11144817</v>
      </c>
      <c r="D90" s="49">
        <v>6364458</v>
      </c>
      <c r="E90" s="49">
        <v>4780359</v>
      </c>
      <c r="F90" s="49">
        <v>37847</v>
      </c>
      <c r="G90" s="49">
        <v>0</v>
      </c>
      <c r="H90" s="49">
        <f t="shared" si="32"/>
        <v>11106970</v>
      </c>
      <c r="I90" s="49">
        <f t="shared" si="33"/>
        <v>8409873</v>
      </c>
      <c r="J90" s="49">
        <v>1715715</v>
      </c>
      <c r="K90" s="49">
        <v>1284330</v>
      </c>
      <c r="L90" s="49">
        <v>0</v>
      </c>
      <c r="M90" s="49">
        <v>5409828</v>
      </c>
      <c r="N90" s="49">
        <v>0</v>
      </c>
      <c r="O90" s="49">
        <v>0</v>
      </c>
      <c r="P90" s="49">
        <v>0</v>
      </c>
      <c r="Q90" s="49">
        <v>0</v>
      </c>
      <c r="R90" s="50">
        <v>2697097</v>
      </c>
      <c r="S90" s="50">
        <f t="shared" si="34"/>
        <v>8106925</v>
      </c>
      <c r="T90" s="151">
        <f t="shared" si="35"/>
        <v>35.67289303893174</v>
      </c>
      <c r="U90" s="51">
        <f t="shared" si="36"/>
        <v>11144817</v>
      </c>
      <c r="V90" s="114"/>
      <c r="W90" s="114"/>
      <c r="X90" s="114"/>
      <c r="Y90" s="114"/>
      <c r="Z90" s="114"/>
      <c r="AA90" s="114"/>
      <c r="AB90" s="114"/>
      <c r="AC90" s="114"/>
      <c r="AD90" s="114"/>
      <c r="AE90" s="114"/>
      <c r="AF90" s="114"/>
      <c r="AG90" s="114"/>
      <c r="AH90" s="114"/>
      <c r="AI90" s="114"/>
      <c r="AJ90" s="114"/>
      <c r="AK90" s="114"/>
    </row>
    <row r="91" spans="1:37" s="113" customFormat="1" ht="16.5" customHeight="1">
      <c r="A91" s="47" t="s">
        <v>39</v>
      </c>
      <c r="B91" s="138" t="s">
        <v>143</v>
      </c>
      <c r="C91" s="49">
        <f t="shared" si="40"/>
        <v>9433327</v>
      </c>
      <c r="D91" s="49">
        <v>4830860</v>
      </c>
      <c r="E91" s="49">
        <v>4602467</v>
      </c>
      <c r="F91" s="49">
        <v>4777</v>
      </c>
      <c r="G91" s="49">
        <v>0</v>
      </c>
      <c r="H91" s="49">
        <f t="shared" si="32"/>
        <v>9428550</v>
      </c>
      <c r="I91" s="49">
        <f t="shared" si="33"/>
        <v>6355403</v>
      </c>
      <c r="J91" s="49">
        <v>1807092</v>
      </c>
      <c r="K91" s="49">
        <v>2363751</v>
      </c>
      <c r="L91" s="49">
        <v>0</v>
      </c>
      <c r="M91" s="49">
        <v>2184560</v>
      </c>
      <c r="N91" s="49">
        <v>0</v>
      </c>
      <c r="O91" s="49">
        <v>0</v>
      </c>
      <c r="P91" s="49">
        <v>0</v>
      </c>
      <c r="Q91" s="49">
        <v>0</v>
      </c>
      <c r="R91" s="50">
        <v>3073147</v>
      </c>
      <c r="S91" s="50">
        <f t="shared" si="34"/>
        <v>5257707</v>
      </c>
      <c r="T91" s="151">
        <f t="shared" si="35"/>
        <v>65.62672736882304</v>
      </c>
      <c r="U91" s="51">
        <f t="shared" si="36"/>
        <v>9433327</v>
      </c>
      <c r="V91" s="114"/>
      <c r="W91" s="114"/>
      <c r="X91" s="114"/>
      <c r="Y91" s="114"/>
      <c r="Z91" s="114"/>
      <c r="AA91" s="114"/>
      <c r="AB91" s="114"/>
      <c r="AC91" s="114"/>
      <c r="AD91" s="114"/>
      <c r="AE91" s="114"/>
      <c r="AF91" s="114"/>
      <c r="AG91" s="114"/>
      <c r="AH91" s="114"/>
      <c r="AI91" s="114"/>
      <c r="AJ91" s="114"/>
      <c r="AK91" s="114"/>
    </row>
    <row r="92" spans="1:37" s="113" customFormat="1" ht="16.5" customHeight="1">
      <c r="A92" s="47" t="s">
        <v>40</v>
      </c>
      <c r="B92" s="138" t="s">
        <v>144</v>
      </c>
      <c r="C92" s="49">
        <f t="shared" si="40"/>
        <v>42862154</v>
      </c>
      <c r="D92" s="49">
        <v>20819112</v>
      </c>
      <c r="E92" s="49">
        <v>22043042</v>
      </c>
      <c r="F92" s="49">
        <v>294899</v>
      </c>
      <c r="G92" s="49">
        <v>0</v>
      </c>
      <c r="H92" s="49">
        <f t="shared" si="32"/>
        <v>42567255</v>
      </c>
      <c r="I92" s="49">
        <f t="shared" si="33"/>
        <v>26148511</v>
      </c>
      <c r="J92" s="49">
        <v>9884287</v>
      </c>
      <c r="K92" s="49">
        <v>8507031</v>
      </c>
      <c r="L92" s="49">
        <v>0</v>
      </c>
      <c r="M92" s="49">
        <v>6469159</v>
      </c>
      <c r="N92" s="49">
        <v>1234425</v>
      </c>
      <c r="O92" s="49">
        <v>53609</v>
      </c>
      <c r="P92" s="49">
        <v>0</v>
      </c>
      <c r="Q92" s="49">
        <v>0</v>
      </c>
      <c r="R92" s="50">
        <v>16418744</v>
      </c>
      <c r="S92" s="50">
        <f t="shared" si="34"/>
        <v>24175937</v>
      </c>
      <c r="T92" s="151">
        <f t="shared" si="35"/>
        <v>70.33409282845972</v>
      </c>
      <c r="U92" s="51">
        <f t="shared" si="36"/>
        <v>42862154</v>
      </c>
      <c r="V92" s="114"/>
      <c r="W92" s="114"/>
      <c r="X92" s="114"/>
      <c r="Y92" s="114"/>
      <c r="Z92" s="114"/>
      <c r="AA92" s="114"/>
      <c r="AB92" s="114"/>
      <c r="AC92" s="114"/>
      <c r="AD92" s="114"/>
      <c r="AE92" s="114"/>
      <c r="AF92" s="114"/>
      <c r="AG92" s="114"/>
      <c r="AH92" s="114"/>
      <c r="AI92" s="114"/>
      <c r="AJ92" s="114"/>
      <c r="AK92" s="114"/>
    </row>
    <row r="93" spans="1:37" s="113" customFormat="1" ht="16.5" customHeight="1">
      <c r="A93" s="47" t="s">
        <v>41</v>
      </c>
      <c r="B93" s="138" t="s">
        <v>193</v>
      </c>
      <c r="C93" s="49">
        <f t="shared" si="40"/>
        <v>25353405</v>
      </c>
      <c r="D93" s="49">
        <v>16010957</v>
      </c>
      <c r="E93" s="49">
        <v>9342448</v>
      </c>
      <c r="F93" s="49">
        <v>100</v>
      </c>
      <c r="G93" s="49">
        <f>550000-550000</f>
        <v>0</v>
      </c>
      <c r="H93" s="49">
        <f t="shared" si="32"/>
        <v>25353305</v>
      </c>
      <c r="I93" s="49">
        <f t="shared" si="33"/>
        <v>11642978</v>
      </c>
      <c r="J93" s="49">
        <v>3338894</v>
      </c>
      <c r="K93" s="49">
        <v>478501</v>
      </c>
      <c r="L93" s="49">
        <v>0</v>
      </c>
      <c r="M93" s="49">
        <v>7666935</v>
      </c>
      <c r="N93" s="49">
        <v>158648</v>
      </c>
      <c r="O93" s="49">
        <v>0</v>
      </c>
      <c r="P93" s="49">
        <v>0</v>
      </c>
      <c r="Q93" s="49">
        <v>0</v>
      </c>
      <c r="R93" s="50">
        <v>13710327</v>
      </c>
      <c r="S93" s="50">
        <f t="shared" si="34"/>
        <v>21535910</v>
      </c>
      <c r="T93" s="151">
        <f t="shared" si="35"/>
        <v>32.78710137561026</v>
      </c>
      <c r="U93" s="51">
        <f t="shared" si="36"/>
        <v>25353405</v>
      </c>
      <c r="V93" s="114"/>
      <c r="W93" s="114"/>
      <c r="X93" s="114"/>
      <c r="Y93" s="114"/>
      <c r="Z93" s="114"/>
      <c r="AA93" s="114"/>
      <c r="AB93" s="114"/>
      <c r="AC93" s="114"/>
      <c r="AD93" s="114"/>
      <c r="AE93" s="114"/>
      <c r="AF93" s="114"/>
      <c r="AG93" s="114"/>
      <c r="AH93" s="114"/>
      <c r="AI93" s="114"/>
      <c r="AJ93" s="114"/>
      <c r="AK93" s="114"/>
    </row>
    <row r="94" spans="1:37" s="113" customFormat="1" ht="16.5" customHeight="1">
      <c r="A94" s="47"/>
      <c r="B94" s="138"/>
      <c r="C94" s="49">
        <f t="shared" si="40"/>
        <v>0</v>
      </c>
      <c r="D94" s="49"/>
      <c r="E94" s="49"/>
      <c r="F94" s="49"/>
      <c r="G94" s="49"/>
      <c r="H94" s="49">
        <f t="shared" si="32"/>
        <v>0</v>
      </c>
      <c r="I94" s="49">
        <f t="shared" si="33"/>
        <v>0</v>
      </c>
      <c r="J94" s="49"/>
      <c r="K94" s="49"/>
      <c r="L94" s="49"/>
      <c r="M94" s="49"/>
      <c r="N94" s="49"/>
      <c r="O94" s="49"/>
      <c r="P94" s="49"/>
      <c r="Q94" s="49"/>
      <c r="R94" s="50"/>
      <c r="S94" s="50">
        <f t="shared" si="34"/>
        <v>0</v>
      </c>
      <c r="T94" s="151"/>
      <c r="U94" s="51">
        <f t="shared" si="36"/>
        <v>0</v>
      </c>
      <c r="V94" s="114"/>
      <c r="W94" s="114"/>
      <c r="X94" s="114"/>
      <c r="Y94" s="114"/>
      <c r="Z94" s="114"/>
      <c r="AA94" s="114"/>
      <c r="AB94" s="114"/>
      <c r="AC94" s="114"/>
      <c r="AD94" s="114"/>
      <c r="AE94" s="114"/>
      <c r="AF94" s="114"/>
      <c r="AG94" s="114"/>
      <c r="AH94" s="114"/>
      <c r="AI94" s="114"/>
      <c r="AJ94" s="114"/>
      <c r="AK94" s="114"/>
    </row>
    <row r="95" spans="1:37" s="191" customFormat="1" ht="16.5" customHeight="1">
      <c r="A95" s="184" t="s">
        <v>106</v>
      </c>
      <c r="B95" s="192" t="s">
        <v>107</v>
      </c>
      <c r="C95" s="186">
        <f>SUM(C96:C101)</f>
        <v>338853812</v>
      </c>
      <c r="D95" s="186">
        <f>SUM(D96:D101)</f>
        <v>250046492</v>
      </c>
      <c r="E95" s="186">
        <f>SUM(E96:E101)</f>
        <v>88807320</v>
      </c>
      <c r="F95" s="186">
        <f>SUM(F96:F101)</f>
        <v>3316631</v>
      </c>
      <c r="G95" s="186">
        <f>SUM(G96:G101)</f>
        <v>0</v>
      </c>
      <c r="H95" s="186">
        <f t="shared" si="32"/>
        <v>335537181</v>
      </c>
      <c r="I95" s="186">
        <f t="shared" si="33"/>
        <v>236701637</v>
      </c>
      <c r="J95" s="186">
        <f aca="true" t="shared" si="41" ref="J95:R95">SUM(J96:J101)</f>
        <v>74718546</v>
      </c>
      <c r="K95" s="186">
        <f t="shared" si="41"/>
        <v>6316421</v>
      </c>
      <c r="L95" s="186">
        <f t="shared" si="41"/>
        <v>170453</v>
      </c>
      <c r="M95" s="186">
        <f t="shared" si="41"/>
        <v>151621669</v>
      </c>
      <c r="N95" s="186">
        <f t="shared" si="41"/>
        <v>3874548</v>
      </c>
      <c r="O95" s="186">
        <f t="shared" si="41"/>
        <v>0</v>
      </c>
      <c r="P95" s="186">
        <f t="shared" si="41"/>
        <v>0</v>
      </c>
      <c r="Q95" s="186">
        <f t="shared" si="41"/>
        <v>0</v>
      </c>
      <c r="R95" s="186">
        <f t="shared" si="41"/>
        <v>98835544</v>
      </c>
      <c r="S95" s="187">
        <f t="shared" si="34"/>
        <v>254331761</v>
      </c>
      <c r="T95" s="188">
        <f t="shared" si="35"/>
        <v>34.30708001398402</v>
      </c>
      <c r="U95" s="189">
        <f t="shared" si="36"/>
        <v>338853812</v>
      </c>
      <c r="V95" s="190"/>
      <c r="W95" s="190"/>
      <c r="X95" s="190"/>
      <c r="Y95" s="190"/>
      <c r="Z95" s="190"/>
      <c r="AA95" s="190"/>
      <c r="AB95" s="190"/>
      <c r="AC95" s="190"/>
      <c r="AD95" s="190"/>
      <c r="AE95" s="190"/>
      <c r="AF95" s="190"/>
      <c r="AG95" s="190"/>
      <c r="AH95" s="190"/>
      <c r="AI95" s="190"/>
      <c r="AJ95" s="190"/>
      <c r="AK95" s="190"/>
    </row>
    <row r="96" spans="1:37" s="113" customFormat="1" ht="16.5" customHeight="1">
      <c r="A96" s="47" t="s">
        <v>26</v>
      </c>
      <c r="B96" s="138" t="s">
        <v>159</v>
      </c>
      <c r="C96" s="49">
        <f aca="true" t="shared" si="42" ref="C96:C101">SUM(D96:E96)</f>
        <v>1492492</v>
      </c>
      <c r="D96" s="49">
        <v>77800</v>
      </c>
      <c r="E96" s="49">
        <v>1414692</v>
      </c>
      <c r="F96" s="49">
        <v>0</v>
      </c>
      <c r="G96" s="49"/>
      <c r="H96" s="49">
        <f aca="true" t="shared" si="43" ref="H96:H118">SUM(J96:R96)</f>
        <v>1492492</v>
      </c>
      <c r="I96" s="49">
        <f aca="true" t="shared" si="44" ref="I96:I118">SUM(J96:Q96)</f>
        <v>1318528</v>
      </c>
      <c r="J96" s="49">
        <v>692701</v>
      </c>
      <c r="K96" s="49">
        <v>164868</v>
      </c>
      <c r="L96" s="49">
        <v>0</v>
      </c>
      <c r="M96" s="49">
        <v>460959</v>
      </c>
      <c r="N96" s="49">
        <v>0</v>
      </c>
      <c r="O96" s="49">
        <v>0</v>
      </c>
      <c r="P96" s="49">
        <v>0</v>
      </c>
      <c r="Q96" s="49">
        <v>0</v>
      </c>
      <c r="R96" s="50">
        <v>173964</v>
      </c>
      <c r="S96" s="50">
        <f aca="true" t="shared" si="45" ref="S96:S118">SUM(M96:R96)</f>
        <v>634923</v>
      </c>
      <c r="T96" s="151">
        <f aca="true" t="shared" si="46" ref="T96:T116">(K96+L96+J96)/I96*100</f>
        <v>65.03987780312592</v>
      </c>
      <c r="U96" s="51">
        <f aca="true" t="shared" si="47" ref="U96:U118">SUM(F96:H96)</f>
        <v>1492492</v>
      </c>
      <c r="V96" s="114"/>
      <c r="W96" s="114"/>
      <c r="X96" s="114"/>
      <c r="Y96" s="114"/>
      <c r="Z96" s="114"/>
      <c r="AA96" s="114"/>
      <c r="AB96" s="114"/>
      <c r="AC96" s="114"/>
      <c r="AD96" s="114"/>
      <c r="AE96" s="114"/>
      <c r="AF96" s="114"/>
      <c r="AG96" s="114"/>
      <c r="AH96" s="114"/>
      <c r="AI96" s="114"/>
      <c r="AJ96" s="114"/>
      <c r="AK96" s="114"/>
    </row>
    <row r="97" spans="1:37" s="113" customFormat="1" ht="16.5" customHeight="1">
      <c r="A97" s="47" t="s">
        <v>27</v>
      </c>
      <c r="B97" s="138" t="s">
        <v>160</v>
      </c>
      <c r="C97" s="49">
        <f t="shared" si="42"/>
        <v>282560410</v>
      </c>
      <c r="D97" s="49">
        <v>221348934</v>
      </c>
      <c r="E97" s="49">
        <v>61211476</v>
      </c>
      <c r="F97" s="49">
        <v>132500</v>
      </c>
      <c r="G97" s="49"/>
      <c r="H97" s="49">
        <f t="shared" si="43"/>
        <v>282427910</v>
      </c>
      <c r="I97" s="49">
        <f t="shared" si="44"/>
        <v>201021469</v>
      </c>
      <c r="J97" s="49">
        <v>65705317</v>
      </c>
      <c r="K97" s="49">
        <v>3465035</v>
      </c>
      <c r="L97" s="49">
        <v>114658</v>
      </c>
      <c r="M97" s="49">
        <v>131732459</v>
      </c>
      <c r="N97" s="49">
        <v>4000</v>
      </c>
      <c r="O97" s="49">
        <v>0</v>
      </c>
      <c r="P97" s="49">
        <v>0</v>
      </c>
      <c r="Q97" s="49">
        <v>0</v>
      </c>
      <c r="R97" s="50">
        <v>81406441</v>
      </c>
      <c r="S97" s="50">
        <f t="shared" si="45"/>
        <v>213142900</v>
      </c>
      <c r="T97" s="151">
        <f t="shared" si="46"/>
        <v>34.466472832312256</v>
      </c>
      <c r="U97" s="51">
        <f t="shared" si="47"/>
        <v>282560410</v>
      </c>
      <c r="V97" s="114"/>
      <c r="W97" s="114"/>
      <c r="X97" s="114"/>
      <c r="Y97" s="114"/>
      <c r="Z97" s="114"/>
      <c r="AA97" s="114"/>
      <c r="AB97" s="114"/>
      <c r="AC97" s="114"/>
      <c r="AD97" s="114"/>
      <c r="AE97" s="114"/>
      <c r="AF97" s="114"/>
      <c r="AG97" s="114"/>
      <c r="AH97" s="114"/>
      <c r="AI97" s="114"/>
      <c r="AJ97" s="114"/>
      <c r="AK97" s="114"/>
    </row>
    <row r="98" spans="1:37" s="113" customFormat="1" ht="16.5" customHeight="1">
      <c r="A98" s="47" t="s">
        <v>28</v>
      </c>
      <c r="B98" s="138" t="s">
        <v>194</v>
      </c>
      <c r="C98" s="49">
        <f t="shared" si="42"/>
        <v>20292161</v>
      </c>
      <c r="D98" s="49">
        <v>11517124</v>
      </c>
      <c r="E98" s="49">
        <v>8775037</v>
      </c>
      <c r="F98" s="49">
        <v>1442419</v>
      </c>
      <c r="G98" s="49"/>
      <c r="H98" s="49">
        <f t="shared" si="43"/>
        <v>18849742</v>
      </c>
      <c r="I98" s="49">
        <f t="shared" si="44"/>
        <v>13546759</v>
      </c>
      <c r="J98" s="49">
        <v>2778937</v>
      </c>
      <c r="K98" s="49">
        <v>457685</v>
      </c>
      <c r="L98" s="49">
        <v>0</v>
      </c>
      <c r="M98" s="49">
        <v>8455835</v>
      </c>
      <c r="N98" s="49">
        <v>1854302</v>
      </c>
      <c r="O98" s="49">
        <v>0</v>
      </c>
      <c r="P98" s="49">
        <v>0</v>
      </c>
      <c r="Q98" s="49">
        <v>0</v>
      </c>
      <c r="R98" s="50">
        <v>5302983</v>
      </c>
      <c r="S98" s="50">
        <f t="shared" si="45"/>
        <v>15613120</v>
      </c>
      <c r="T98" s="151">
        <f t="shared" si="46"/>
        <v>23.892223962941987</v>
      </c>
      <c r="U98" s="51">
        <f t="shared" si="47"/>
        <v>20292161</v>
      </c>
      <c r="V98" s="114"/>
      <c r="W98" s="114"/>
      <c r="X98" s="114"/>
      <c r="Y98" s="114"/>
      <c r="Z98" s="114"/>
      <c r="AA98" s="114"/>
      <c r="AB98" s="114"/>
      <c r="AC98" s="114"/>
      <c r="AD98" s="114"/>
      <c r="AE98" s="114"/>
      <c r="AF98" s="114"/>
      <c r="AG98" s="114"/>
      <c r="AH98" s="114"/>
      <c r="AI98" s="114"/>
      <c r="AJ98" s="114"/>
      <c r="AK98" s="114"/>
    </row>
    <row r="99" spans="1:37" s="113" customFormat="1" ht="16.5" customHeight="1">
      <c r="A99" s="47" t="s">
        <v>39</v>
      </c>
      <c r="B99" s="138" t="s">
        <v>161</v>
      </c>
      <c r="C99" s="49">
        <f t="shared" si="42"/>
        <v>15849505</v>
      </c>
      <c r="D99" s="49">
        <v>11298762</v>
      </c>
      <c r="E99" s="49">
        <v>4550743</v>
      </c>
      <c r="F99" s="49">
        <v>1385</v>
      </c>
      <c r="G99" s="49"/>
      <c r="H99" s="49">
        <f t="shared" si="43"/>
        <v>15848120</v>
      </c>
      <c r="I99" s="49">
        <f t="shared" si="44"/>
        <v>8809671</v>
      </c>
      <c r="J99" s="49">
        <v>2289263</v>
      </c>
      <c r="K99" s="49">
        <v>1590051</v>
      </c>
      <c r="L99" s="49">
        <v>40000</v>
      </c>
      <c r="M99" s="49">
        <v>2874111</v>
      </c>
      <c r="N99" s="49">
        <v>2016246</v>
      </c>
      <c r="O99" s="49">
        <v>0</v>
      </c>
      <c r="P99" s="49">
        <v>0</v>
      </c>
      <c r="Q99" s="49">
        <v>0</v>
      </c>
      <c r="R99" s="50">
        <v>7038449</v>
      </c>
      <c r="S99" s="50">
        <f t="shared" si="45"/>
        <v>11928806</v>
      </c>
      <c r="T99" s="151">
        <f t="shared" si="46"/>
        <v>44.48876694714252</v>
      </c>
      <c r="U99" s="51">
        <f t="shared" si="47"/>
        <v>15849505</v>
      </c>
      <c r="V99" s="114"/>
      <c r="W99" s="114"/>
      <c r="X99" s="114"/>
      <c r="Y99" s="114"/>
      <c r="Z99" s="114"/>
      <c r="AA99" s="114"/>
      <c r="AB99" s="114"/>
      <c r="AC99" s="114"/>
      <c r="AD99" s="114"/>
      <c r="AE99" s="114"/>
      <c r="AF99" s="114"/>
      <c r="AG99" s="114"/>
      <c r="AH99" s="114"/>
      <c r="AI99" s="114"/>
      <c r="AJ99" s="114"/>
      <c r="AK99" s="114"/>
    </row>
    <row r="100" spans="1:37" s="113" customFormat="1" ht="16.5" customHeight="1">
      <c r="A100" s="47" t="s">
        <v>40</v>
      </c>
      <c r="B100" s="138" t="s">
        <v>162</v>
      </c>
      <c r="C100" s="49">
        <f>SUM(D100:E100)</f>
        <v>18659244</v>
      </c>
      <c r="D100" s="49">
        <v>5803872</v>
      </c>
      <c r="E100" s="49">
        <v>12855372</v>
      </c>
      <c r="F100" s="49">
        <v>1740327</v>
      </c>
      <c r="G100" s="49"/>
      <c r="H100" s="49">
        <f>SUM(J100:R100)</f>
        <v>16918917</v>
      </c>
      <c r="I100" s="49">
        <f>SUM(J100:Q100)</f>
        <v>12005210</v>
      </c>
      <c r="J100" s="49">
        <v>3252328</v>
      </c>
      <c r="K100" s="49">
        <v>638782</v>
      </c>
      <c r="L100" s="49">
        <v>15795</v>
      </c>
      <c r="M100" s="49">
        <v>8098305</v>
      </c>
      <c r="N100" s="49">
        <v>0</v>
      </c>
      <c r="O100" s="49">
        <v>0</v>
      </c>
      <c r="P100" s="49">
        <v>0</v>
      </c>
      <c r="Q100" s="49">
        <v>0</v>
      </c>
      <c r="R100" s="50">
        <v>4913707</v>
      </c>
      <c r="S100" s="50">
        <f>SUM(M100:R100)</f>
        <v>13012012</v>
      </c>
      <c r="T100" s="151">
        <f>(K100+L100+J100)/I100*100</f>
        <v>32.54341240178222</v>
      </c>
      <c r="U100" s="51">
        <f>SUM(F100:H100)</f>
        <v>18659244</v>
      </c>
      <c r="V100" s="114"/>
      <c r="W100" s="114"/>
      <c r="X100" s="114"/>
      <c r="Y100" s="114"/>
      <c r="Z100" s="114"/>
      <c r="AA100" s="114"/>
      <c r="AB100" s="114"/>
      <c r="AC100" s="114"/>
      <c r="AD100" s="114"/>
      <c r="AE100" s="114"/>
      <c r="AF100" s="114"/>
      <c r="AG100" s="114"/>
      <c r="AH100" s="114"/>
      <c r="AI100" s="114"/>
      <c r="AJ100" s="114"/>
      <c r="AK100" s="114"/>
    </row>
    <row r="101" spans="1:37" s="113" customFormat="1" ht="16.5" customHeight="1">
      <c r="A101" s="47"/>
      <c r="B101" s="138"/>
      <c r="C101" s="49">
        <f t="shared" si="42"/>
        <v>0</v>
      </c>
      <c r="D101" s="49"/>
      <c r="E101" s="49"/>
      <c r="F101" s="49"/>
      <c r="G101" s="49"/>
      <c r="H101" s="49">
        <f t="shared" si="43"/>
        <v>0</v>
      </c>
      <c r="I101" s="49">
        <f t="shared" si="44"/>
        <v>0</v>
      </c>
      <c r="J101" s="49"/>
      <c r="K101" s="49"/>
      <c r="L101" s="49"/>
      <c r="M101" s="49"/>
      <c r="N101" s="49"/>
      <c r="O101" s="49"/>
      <c r="P101" s="49"/>
      <c r="Q101" s="49"/>
      <c r="R101" s="50"/>
      <c r="S101" s="50">
        <f t="shared" si="45"/>
        <v>0</v>
      </c>
      <c r="T101" s="151"/>
      <c r="U101" s="51">
        <f t="shared" si="47"/>
        <v>0</v>
      </c>
      <c r="V101" s="114"/>
      <c r="W101" s="114"/>
      <c r="X101" s="114"/>
      <c r="Y101" s="114"/>
      <c r="Z101" s="114"/>
      <c r="AA101" s="114"/>
      <c r="AB101" s="114"/>
      <c r="AC101" s="114"/>
      <c r="AD101" s="114"/>
      <c r="AE101" s="114"/>
      <c r="AF101" s="114"/>
      <c r="AG101" s="114"/>
      <c r="AH101" s="114"/>
      <c r="AI101" s="114"/>
      <c r="AJ101" s="114"/>
      <c r="AK101" s="114"/>
    </row>
    <row r="102" spans="1:37" s="191" customFormat="1" ht="16.5" customHeight="1">
      <c r="A102" s="184" t="s">
        <v>108</v>
      </c>
      <c r="B102" s="192" t="s">
        <v>109</v>
      </c>
      <c r="C102" s="186">
        <f>SUM(C103:C110)</f>
        <v>136128309</v>
      </c>
      <c r="D102" s="186">
        <f>SUM(D103:D110)</f>
        <v>71209257</v>
      </c>
      <c r="E102" s="186">
        <f>SUM(E103:E110)</f>
        <v>64919052</v>
      </c>
      <c r="F102" s="186">
        <f>SUM(F103:F110)</f>
        <v>3500884</v>
      </c>
      <c r="G102" s="186">
        <f>SUM(G103:G110)</f>
        <v>0</v>
      </c>
      <c r="H102" s="186">
        <f t="shared" si="43"/>
        <v>132627425</v>
      </c>
      <c r="I102" s="186">
        <f t="shared" si="44"/>
        <v>46213112</v>
      </c>
      <c r="J102" s="186">
        <f aca="true" t="shared" si="48" ref="J102:R102">SUM(J103:J110)</f>
        <v>15546833</v>
      </c>
      <c r="K102" s="186">
        <f t="shared" si="48"/>
        <v>6994003</v>
      </c>
      <c r="L102" s="186">
        <f t="shared" si="48"/>
        <v>0</v>
      </c>
      <c r="M102" s="186">
        <f t="shared" si="48"/>
        <v>23672276</v>
      </c>
      <c r="N102" s="186">
        <f t="shared" si="48"/>
        <v>0</v>
      </c>
      <c r="O102" s="186">
        <f t="shared" si="48"/>
        <v>0</v>
      </c>
      <c r="P102" s="186">
        <f t="shared" si="48"/>
        <v>0</v>
      </c>
      <c r="Q102" s="186">
        <f t="shared" si="48"/>
        <v>0</v>
      </c>
      <c r="R102" s="186">
        <f t="shared" si="48"/>
        <v>86414313</v>
      </c>
      <c r="S102" s="187">
        <f t="shared" si="45"/>
        <v>110086589</v>
      </c>
      <c r="T102" s="188">
        <f t="shared" si="46"/>
        <v>48.77584526227102</v>
      </c>
      <c r="U102" s="189">
        <f t="shared" si="47"/>
        <v>136128309</v>
      </c>
      <c r="V102" s="190"/>
      <c r="W102" s="190"/>
      <c r="X102" s="190"/>
      <c r="Y102" s="190"/>
      <c r="Z102" s="190"/>
      <c r="AA102" s="190"/>
      <c r="AB102" s="190"/>
      <c r="AC102" s="190"/>
      <c r="AD102" s="190"/>
      <c r="AE102" s="190"/>
      <c r="AF102" s="190"/>
      <c r="AG102" s="190"/>
      <c r="AH102" s="190"/>
      <c r="AI102" s="190"/>
      <c r="AJ102" s="190"/>
      <c r="AK102" s="190"/>
    </row>
    <row r="103" spans="1:37" s="113" customFormat="1" ht="16.5" customHeight="1">
      <c r="A103" s="49">
        <v>1</v>
      </c>
      <c r="B103" s="138" t="s">
        <v>121</v>
      </c>
      <c r="C103" s="49">
        <f aca="true" t="shared" si="49" ref="C103:C110">SUM(D103:E103)</f>
        <v>56903</v>
      </c>
      <c r="D103" s="49">
        <v>0</v>
      </c>
      <c r="E103" s="49">
        <v>56903</v>
      </c>
      <c r="F103" s="49"/>
      <c r="G103" s="49"/>
      <c r="H103" s="49">
        <f t="shared" si="43"/>
        <v>56903</v>
      </c>
      <c r="I103" s="49">
        <f t="shared" si="44"/>
        <v>56903</v>
      </c>
      <c r="J103" s="49">
        <v>56903</v>
      </c>
      <c r="K103" s="49"/>
      <c r="L103" s="49"/>
      <c r="M103" s="49">
        <v>0</v>
      </c>
      <c r="N103" s="49"/>
      <c r="O103" s="49"/>
      <c r="P103" s="49"/>
      <c r="Q103" s="49"/>
      <c r="R103" s="50">
        <v>0</v>
      </c>
      <c r="S103" s="50">
        <f t="shared" si="45"/>
        <v>0</v>
      </c>
      <c r="T103" s="151">
        <f t="shared" si="46"/>
        <v>100</v>
      </c>
      <c r="U103" s="51">
        <f t="shared" si="47"/>
        <v>56903</v>
      </c>
      <c r="V103" s="114"/>
      <c r="W103" s="114"/>
      <c r="X103" s="114"/>
      <c r="Y103" s="114"/>
      <c r="Z103" s="114"/>
      <c r="AA103" s="114"/>
      <c r="AB103" s="114"/>
      <c r="AC103" s="114"/>
      <c r="AD103" s="114"/>
      <c r="AE103" s="114"/>
      <c r="AF103" s="114"/>
      <c r="AG103" s="114"/>
      <c r="AH103" s="114"/>
      <c r="AI103" s="114"/>
      <c r="AJ103" s="114"/>
      <c r="AK103" s="114"/>
    </row>
    <row r="104" spans="1:37" s="113" customFormat="1" ht="16.5" customHeight="1">
      <c r="A104" s="49">
        <v>2</v>
      </c>
      <c r="B104" s="138" t="s">
        <v>184</v>
      </c>
      <c r="C104" s="49">
        <f t="shared" si="49"/>
        <v>12168536</v>
      </c>
      <c r="D104" s="49">
        <v>6825428</v>
      </c>
      <c r="E104" s="49">
        <v>5343108</v>
      </c>
      <c r="F104" s="49">
        <v>646254</v>
      </c>
      <c r="G104" s="49"/>
      <c r="H104" s="49">
        <f t="shared" si="43"/>
        <v>11522282</v>
      </c>
      <c r="I104" s="49">
        <f t="shared" si="44"/>
        <v>5920022</v>
      </c>
      <c r="J104" s="49">
        <v>1074724</v>
      </c>
      <c r="K104" s="49">
        <v>96757</v>
      </c>
      <c r="L104" s="49"/>
      <c r="M104" s="49">
        <v>4748541</v>
      </c>
      <c r="N104" s="49"/>
      <c r="O104" s="49"/>
      <c r="P104" s="49"/>
      <c r="Q104" s="49"/>
      <c r="R104" s="50">
        <v>5602260</v>
      </c>
      <c r="S104" s="50">
        <f t="shared" si="45"/>
        <v>10350801</v>
      </c>
      <c r="T104" s="151">
        <f t="shared" si="46"/>
        <v>19.7884568672211</v>
      </c>
      <c r="U104" s="51">
        <f t="shared" si="47"/>
        <v>12168536</v>
      </c>
      <c r="V104" s="114"/>
      <c r="W104" s="114"/>
      <c r="X104" s="114"/>
      <c r="Y104" s="114"/>
      <c r="Z104" s="114"/>
      <c r="AA104" s="114"/>
      <c r="AB104" s="114"/>
      <c r="AC104" s="114"/>
      <c r="AD104" s="114"/>
      <c r="AE104" s="114"/>
      <c r="AF104" s="114"/>
      <c r="AG104" s="114"/>
      <c r="AH104" s="114"/>
      <c r="AI104" s="114"/>
      <c r="AJ104" s="114"/>
      <c r="AK104" s="114"/>
    </row>
    <row r="105" spans="1:37" s="113" customFormat="1" ht="16.5" customHeight="1">
      <c r="A105" s="49">
        <v>3</v>
      </c>
      <c r="B105" s="138" t="s">
        <v>115</v>
      </c>
      <c r="C105" s="49">
        <f t="shared" si="49"/>
        <v>31953312</v>
      </c>
      <c r="D105" s="49">
        <v>13324782</v>
      </c>
      <c r="E105" s="49">
        <v>18628530</v>
      </c>
      <c r="F105" s="49">
        <v>1344051</v>
      </c>
      <c r="G105" s="49"/>
      <c r="H105" s="49">
        <f t="shared" si="43"/>
        <v>30609261</v>
      </c>
      <c r="I105" s="49">
        <f t="shared" si="44"/>
        <v>12865401</v>
      </c>
      <c r="J105" s="49">
        <v>2948995</v>
      </c>
      <c r="K105" s="49">
        <v>3832805</v>
      </c>
      <c r="L105" s="49"/>
      <c r="M105" s="49">
        <v>6083601</v>
      </c>
      <c r="N105" s="49"/>
      <c r="O105" s="49"/>
      <c r="P105" s="49"/>
      <c r="Q105" s="49"/>
      <c r="R105" s="50">
        <v>17743860</v>
      </c>
      <c r="S105" s="50">
        <f t="shared" si="45"/>
        <v>23827461</v>
      </c>
      <c r="T105" s="151">
        <f t="shared" si="46"/>
        <v>52.713475468040215</v>
      </c>
      <c r="U105" s="51">
        <f t="shared" si="47"/>
        <v>31953312</v>
      </c>
      <c r="V105" s="114"/>
      <c r="W105" s="114"/>
      <c r="X105" s="114"/>
      <c r="Y105" s="114"/>
      <c r="Z105" s="114"/>
      <c r="AA105" s="114"/>
      <c r="AB105" s="114"/>
      <c r="AC105" s="114"/>
      <c r="AD105" s="114"/>
      <c r="AE105" s="114"/>
      <c r="AF105" s="114"/>
      <c r="AG105" s="114"/>
      <c r="AH105" s="114"/>
      <c r="AI105" s="114"/>
      <c r="AJ105" s="114"/>
      <c r="AK105" s="114"/>
    </row>
    <row r="106" spans="1:37" s="113" customFormat="1" ht="16.5" customHeight="1">
      <c r="A106" s="49">
        <v>4</v>
      </c>
      <c r="B106" s="138" t="s">
        <v>122</v>
      </c>
      <c r="C106" s="49">
        <f t="shared" si="49"/>
        <v>23156191</v>
      </c>
      <c r="D106" s="49">
        <v>17872052</v>
      </c>
      <c r="E106" s="49">
        <v>5284139</v>
      </c>
      <c r="F106" s="49">
        <v>101000</v>
      </c>
      <c r="G106" s="49"/>
      <c r="H106" s="49">
        <f t="shared" si="43"/>
        <v>23055191</v>
      </c>
      <c r="I106" s="49">
        <f t="shared" si="44"/>
        <v>4908522</v>
      </c>
      <c r="J106" s="49">
        <v>2154166</v>
      </c>
      <c r="K106" s="49">
        <v>50000</v>
      </c>
      <c r="L106" s="49"/>
      <c r="M106" s="49">
        <v>2704356</v>
      </c>
      <c r="N106" s="49"/>
      <c r="O106" s="49"/>
      <c r="P106" s="49"/>
      <c r="Q106" s="49"/>
      <c r="R106" s="50">
        <v>18146669</v>
      </c>
      <c r="S106" s="50">
        <f t="shared" si="45"/>
        <v>20851025</v>
      </c>
      <c r="T106" s="151">
        <f t="shared" si="46"/>
        <v>44.90488175463001</v>
      </c>
      <c r="U106" s="51">
        <f t="shared" si="47"/>
        <v>23156191</v>
      </c>
      <c r="V106" s="114"/>
      <c r="W106" s="114"/>
      <c r="X106" s="114"/>
      <c r="Y106" s="114"/>
      <c r="Z106" s="114"/>
      <c r="AA106" s="114"/>
      <c r="AB106" s="114"/>
      <c r="AC106" s="114"/>
      <c r="AD106" s="114"/>
      <c r="AE106" s="114"/>
      <c r="AF106" s="114"/>
      <c r="AG106" s="114"/>
      <c r="AH106" s="114"/>
      <c r="AI106" s="114"/>
      <c r="AJ106" s="114"/>
      <c r="AK106" s="114"/>
    </row>
    <row r="107" spans="1:37" s="113" customFormat="1" ht="16.5" customHeight="1">
      <c r="A107" s="49">
        <v>5</v>
      </c>
      <c r="B107" s="138" t="s">
        <v>123</v>
      </c>
      <c r="C107" s="49">
        <f t="shared" si="49"/>
        <v>12595197</v>
      </c>
      <c r="D107" s="49">
        <v>5338944</v>
      </c>
      <c r="E107" s="49">
        <v>7256253</v>
      </c>
      <c r="F107" s="49">
        <v>8145</v>
      </c>
      <c r="G107" s="49"/>
      <c r="H107" s="49">
        <f t="shared" si="43"/>
        <v>12587052</v>
      </c>
      <c r="I107" s="49">
        <f t="shared" si="44"/>
        <v>7551807</v>
      </c>
      <c r="J107" s="49">
        <v>3052338</v>
      </c>
      <c r="K107" s="49">
        <v>992294</v>
      </c>
      <c r="L107" s="49"/>
      <c r="M107" s="49">
        <v>3507175</v>
      </c>
      <c r="N107" s="49"/>
      <c r="O107" s="49"/>
      <c r="P107" s="49"/>
      <c r="Q107" s="49"/>
      <c r="R107" s="50">
        <v>5035245</v>
      </c>
      <c r="S107" s="50">
        <f t="shared" si="45"/>
        <v>8542420</v>
      </c>
      <c r="T107" s="151">
        <f t="shared" si="46"/>
        <v>53.55846620550552</v>
      </c>
      <c r="U107" s="51">
        <f t="shared" si="47"/>
        <v>12595197</v>
      </c>
      <c r="V107" s="114"/>
      <c r="W107" s="114"/>
      <c r="X107" s="114"/>
      <c r="Y107" s="114"/>
      <c r="Z107" s="114"/>
      <c r="AA107" s="114"/>
      <c r="AB107" s="114"/>
      <c r="AC107" s="114"/>
      <c r="AD107" s="114"/>
      <c r="AE107" s="114"/>
      <c r="AF107" s="114"/>
      <c r="AG107" s="114"/>
      <c r="AH107" s="114"/>
      <c r="AI107" s="114"/>
      <c r="AJ107" s="114"/>
      <c r="AK107" s="114"/>
    </row>
    <row r="108" spans="1:37" s="113" customFormat="1" ht="16.5" customHeight="1">
      <c r="A108" s="49">
        <v>6</v>
      </c>
      <c r="B108" s="138" t="s">
        <v>140</v>
      </c>
      <c r="C108" s="49">
        <f t="shared" si="49"/>
        <v>38653632</v>
      </c>
      <c r="D108" s="49">
        <v>18855125</v>
      </c>
      <c r="E108" s="49">
        <v>19798507</v>
      </c>
      <c r="F108" s="49">
        <v>57630</v>
      </c>
      <c r="G108" s="49"/>
      <c r="H108" s="49">
        <f t="shared" si="43"/>
        <v>38596002</v>
      </c>
      <c r="I108" s="49">
        <f t="shared" si="44"/>
        <v>6996285</v>
      </c>
      <c r="J108" s="49">
        <v>4263048</v>
      </c>
      <c r="K108" s="49">
        <v>1086445</v>
      </c>
      <c r="L108" s="49"/>
      <c r="M108" s="49">
        <v>1646792</v>
      </c>
      <c r="N108" s="49"/>
      <c r="O108" s="49"/>
      <c r="P108" s="49"/>
      <c r="Q108" s="49"/>
      <c r="R108" s="50">
        <v>31599717</v>
      </c>
      <c r="S108" s="50">
        <f t="shared" si="45"/>
        <v>33246509</v>
      </c>
      <c r="T108" s="151">
        <f t="shared" si="46"/>
        <v>76.46190799831625</v>
      </c>
      <c r="U108" s="51">
        <f t="shared" si="47"/>
        <v>38653632</v>
      </c>
      <c r="V108" s="114"/>
      <c r="W108" s="114"/>
      <c r="X108" s="114"/>
      <c r="Y108" s="114"/>
      <c r="Z108" s="114"/>
      <c r="AA108" s="114"/>
      <c r="AB108" s="114"/>
      <c r="AC108" s="114"/>
      <c r="AD108" s="114"/>
      <c r="AE108" s="114"/>
      <c r="AF108" s="114"/>
      <c r="AG108" s="114"/>
      <c r="AH108" s="114"/>
      <c r="AI108" s="114"/>
      <c r="AJ108" s="114"/>
      <c r="AK108" s="114"/>
    </row>
    <row r="109" spans="1:37" s="113" customFormat="1" ht="16.5" customHeight="1">
      <c r="A109" s="49">
        <v>7</v>
      </c>
      <c r="B109" s="138" t="s">
        <v>120</v>
      </c>
      <c r="C109" s="49">
        <f t="shared" si="49"/>
        <v>17544538</v>
      </c>
      <c r="D109" s="49">
        <v>8992926</v>
      </c>
      <c r="E109" s="49">
        <v>8551612</v>
      </c>
      <c r="F109" s="49">
        <v>1343804</v>
      </c>
      <c r="G109" s="49"/>
      <c r="H109" s="49">
        <f t="shared" si="43"/>
        <v>16200734</v>
      </c>
      <c r="I109" s="49">
        <f t="shared" si="44"/>
        <v>7914172</v>
      </c>
      <c r="J109" s="49">
        <v>1996659</v>
      </c>
      <c r="K109" s="49">
        <v>935702</v>
      </c>
      <c r="L109" s="49"/>
      <c r="M109" s="49">
        <v>4981811</v>
      </c>
      <c r="N109" s="49"/>
      <c r="O109" s="49"/>
      <c r="P109" s="49"/>
      <c r="Q109" s="49"/>
      <c r="R109" s="50">
        <v>8286562</v>
      </c>
      <c r="S109" s="50">
        <f t="shared" si="45"/>
        <v>13268373</v>
      </c>
      <c r="T109" s="151">
        <f t="shared" si="46"/>
        <v>37.052025151841534</v>
      </c>
      <c r="U109" s="51">
        <f t="shared" si="47"/>
        <v>17544538</v>
      </c>
      <c r="V109" s="114"/>
      <c r="W109" s="114"/>
      <c r="X109" s="114"/>
      <c r="Y109" s="114"/>
      <c r="Z109" s="114"/>
      <c r="AA109" s="114"/>
      <c r="AB109" s="114"/>
      <c r="AC109" s="114"/>
      <c r="AD109" s="114"/>
      <c r="AE109" s="114"/>
      <c r="AF109" s="114"/>
      <c r="AG109" s="114"/>
      <c r="AH109" s="114"/>
      <c r="AI109" s="114"/>
      <c r="AJ109" s="114"/>
      <c r="AK109" s="114"/>
    </row>
    <row r="110" spans="1:37" s="113" customFormat="1" ht="16.5" customHeight="1">
      <c r="A110" s="47"/>
      <c r="B110" s="138"/>
      <c r="C110" s="49">
        <f t="shared" si="49"/>
        <v>0</v>
      </c>
      <c r="D110" s="49"/>
      <c r="E110" s="49"/>
      <c r="F110" s="49"/>
      <c r="G110" s="49"/>
      <c r="H110" s="49">
        <f t="shared" si="43"/>
        <v>0</v>
      </c>
      <c r="I110" s="49">
        <f t="shared" si="44"/>
        <v>0</v>
      </c>
      <c r="J110" s="49"/>
      <c r="K110" s="49"/>
      <c r="L110" s="49"/>
      <c r="M110" s="49"/>
      <c r="N110" s="49"/>
      <c r="O110" s="49"/>
      <c r="P110" s="49"/>
      <c r="Q110" s="49"/>
      <c r="R110" s="50"/>
      <c r="S110" s="50">
        <f t="shared" si="45"/>
        <v>0</v>
      </c>
      <c r="T110" s="151"/>
      <c r="U110" s="51">
        <f t="shared" si="47"/>
        <v>0</v>
      </c>
      <c r="V110" s="114"/>
      <c r="W110" s="114"/>
      <c r="X110" s="114"/>
      <c r="Y110" s="114"/>
      <c r="Z110" s="114"/>
      <c r="AA110" s="114"/>
      <c r="AB110" s="114"/>
      <c r="AC110" s="114"/>
      <c r="AD110" s="114"/>
      <c r="AE110" s="114"/>
      <c r="AF110" s="114"/>
      <c r="AG110" s="114"/>
      <c r="AH110" s="114"/>
      <c r="AI110" s="114"/>
      <c r="AJ110" s="114"/>
      <c r="AK110" s="114"/>
    </row>
    <row r="111" spans="1:37" s="191" customFormat="1" ht="16.5" customHeight="1">
      <c r="A111" s="184" t="s">
        <v>110</v>
      </c>
      <c r="B111" s="192" t="s">
        <v>111</v>
      </c>
      <c r="C111" s="186">
        <f>SUM(C112:C118)</f>
        <v>144722520</v>
      </c>
      <c r="D111" s="186">
        <f>SUM(D112:D118)</f>
        <v>117991086</v>
      </c>
      <c r="E111" s="186">
        <f>SUM(E112:E118)</f>
        <v>26731434</v>
      </c>
      <c r="F111" s="186">
        <f>SUM(F112:F118)</f>
        <v>223302</v>
      </c>
      <c r="G111" s="186">
        <f>SUM(G112:G118)</f>
        <v>0</v>
      </c>
      <c r="H111" s="186">
        <f t="shared" si="43"/>
        <v>144499218</v>
      </c>
      <c r="I111" s="186">
        <f t="shared" si="44"/>
        <v>74062032</v>
      </c>
      <c r="J111" s="186">
        <f aca="true" t="shared" si="50" ref="J111:R111">SUM(J112:J118)</f>
        <v>14360426</v>
      </c>
      <c r="K111" s="186">
        <f t="shared" si="50"/>
        <v>6139625</v>
      </c>
      <c r="L111" s="186">
        <f t="shared" si="50"/>
        <v>0</v>
      </c>
      <c r="M111" s="186">
        <f t="shared" si="50"/>
        <v>53221816</v>
      </c>
      <c r="N111" s="186">
        <f t="shared" si="50"/>
        <v>340000</v>
      </c>
      <c r="O111" s="186">
        <f t="shared" si="50"/>
        <v>165</v>
      </c>
      <c r="P111" s="186">
        <f t="shared" si="50"/>
        <v>0</v>
      </c>
      <c r="Q111" s="186">
        <f t="shared" si="50"/>
        <v>0</v>
      </c>
      <c r="R111" s="186">
        <f t="shared" si="50"/>
        <v>70437186</v>
      </c>
      <c r="S111" s="187">
        <f t="shared" si="45"/>
        <v>123999167</v>
      </c>
      <c r="T111" s="188">
        <f t="shared" si="46"/>
        <v>27.679568662118264</v>
      </c>
      <c r="U111" s="189">
        <f t="shared" si="47"/>
        <v>144722520</v>
      </c>
      <c r="V111" s="190"/>
      <c r="W111" s="190"/>
      <c r="X111" s="190"/>
      <c r="Y111" s="190"/>
      <c r="Z111" s="190"/>
      <c r="AA111" s="190"/>
      <c r="AB111" s="190"/>
      <c r="AC111" s="190"/>
      <c r="AD111" s="190"/>
      <c r="AE111" s="190"/>
      <c r="AF111" s="190"/>
      <c r="AG111" s="190"/>
      <c r="AH111" s="190"/>
      <c r="AI111" s="190"/>
      <c r="AJ111" s="190"/>
      <c r="AK111" s="190"/>
    </row>
    <row r="112" spans="1:37" s="113" customFormat="1" ht="16.5" customHeight="1">
      <c r="A112" s="146">
        <v>1</v>
      </c>
      <c r="B112" s="138" t="s">
        <v>124</v>
      </c>
      <c r="C112" s="49">
        <f aca="true" t="shared" si="51" ref="C112:C118">SUM(D112:E112)</f>
        <v>26814531</v>
      </c>
      <c r="D112" s="49">
        <v>22338575</v>
      </c>
      <c r="E112" s="49">
        <v>4475956</v>
      </c>
      <c r="F112" s="49">
        <v>100000</v>
      </c>
      <c r="G112" s="49"/>
      <c r="H112" s="49">
        <f t="shared" si="43"/>
        <v>26714531</v>
      </c>
      <c r="I112" s="49">
        <f t="shared" si="44"/>
        <v>15056924</v>
      </c>
      <c r="J112" s="49">
        <v>3462643</v>
      </c>
      <c r="K112" s="49">
        <v>231200</v>
      </c>
      <c r="L112" s="49">
        <v>0</v>
      </c>
      <c r="M112" s="49">
        <v>11362916</v>
      </c>
      <c r="N112" s="49">
        <v>0</v>
      </c>
      <c r="O112" s="49">
        <v>165</v>
      </c>
      <c r="P112" s="49">
        <v>0</v>
      </c>
      <c r="Q112" s="49">
        <v>0</v>
      </c>
      <c r="R112" s="50">
        <v>11657607</v>
      </c>
      <c r="S112" s="50">
        <f t="shared" si="45"/>
        <v>23020688</v>
      </c>
      <c r="T112" s="151">
        <f t="shared" si="46"/>
        <v>24.532520719371366</v>
      </c>
      <c r="U112" s="51">
        <f t="shared" si="47"/>
        <v>26814531</v>
      </c>
      <c r="V112" s="114"/>
      <c r="W112" s="114"/>
      <c r="X112" s="114"/>
      <c r="Y112" s="114"/>
      <c r="Z112" s="114"/>
      <c r="AA112" s="114"/>
      <c r="AB112" s="114"/>
      <c r="AC112" s="114"/>
      <c r="AD112" s="114"/>
      <c r="AE112" s="114"/>
      <c r="AF112" s="114"/>
      <c r="AG112" s="114"/>
      <c r="AH112" s="114"/>
      <c r="AI112" s="114"/>
      <c r="AJ112" s="114"/>
      <c r="AK112" s="114"/>
    </row>
    <row r="113" spans="1:37" s="113" customFormat="1" ht="16.5" customHeight="1">
      <c r="A113" s="146">
        <v>2</v>
      </c>
      <c r="B113" s="138" t="s">
        <v>195</v>
      </c>
      <c r="C113" s="49">
        <f>SUM(D113:E113)</f>
        <v>17112086</v>
      </c>
      <c r="D113" s="49">
        <v>14731187</v>
      </c>
      <c r="E113" s="49">
        <v>2380899</v>
      </c>
      <c r="F113" s="49">
        <v>80400</v>
      </c>
      <c r="G113" s="49"/>
      <c r="H113" s="49">
        <f>SUM(J113:R113)</f>
        <v>17031686</v>
      </c>
      <c r="I113" s="49">
        <f>SUM(J113:Q113)</f>
        <v>4528036</v>
      </c>
      <c r="J113" s="49">
        <v>585325</v>
      </c>
      <c r="K113" s="49">
        <v>1375401</v>
      </c>
      <c r="L113" s="49">
        <v>0</v>
      </c>
      <c r="M113" s="49">
        <v>2527310</v>
      </c>
      <c r="N113" s="49">
        <v>40000</v>
      </c>
      <c r="O113" s="49">
        <v>0</v>
      </c>
      <c r="P113" s="49">
        <v>0</v>
      </c>
      <c r="Q113" s="49">
        <v>0</v>
      </c>
      <c r="R113" s="50">
        <v>12503650</v>
      </c>
      <c r="S113" s="50">
        <f>SUM(M113:R113)</f>
        <v>15070960</v>
      </c>
      <c r="T113" s="151">
        <f>(K113+L113+J113)/I113*100</f>
        <v>43.301908377053536</v>
      </c>
      <c r="U113" s="51">
        <f>SUM(F113:H113)</f>
        <v>17112086</v>
      </c>
      <c r="V113" s="114"/>
      <c r="W113" s="114"/>
      <c r="X113" s="114"/>
      <c r="Y113" s="114"/>
      <c r="Z113" s="114"/>
      <c r="AA113" s="114"/>
      <c r="AB113" s="114"/>
      <c r="AC113" s="114"/>
      <c r="AD113" s="114"/>
      <c r="AE113" s="114"/>
      <c r="AF113" s="114"/>
      <c r="AG113" s="114"/>
      <c r="AH113" s="114"/>
      <c r="AI113" s="114"/>
      <c r="AJ113" s="114"/>
      <c r="AK113" s="114"/>
    </row>
    <row r="114" spans="1:37" s="113" customFormat="1" ht="16.5" customHeight="1">
      <c r="A114" s="146">
        <v>3</v>
      </c>
      <c r="B114" s="138" t="s">
        <v>117</v>
      </c>
      <c r="C114" s="49">
        <f t="shared" si="51"/>
        <v>30782712</v>
      </c>
      <c r="D114" s="49">
        <v>27049208</v>
      </c>
      <c r="E114" s="49">
        <v>3733504</v>
      </c>
      <c r="F114" s="49">
        <v>42902</v>
      </c>
      <c r="G114" s="49"/>
      <c r="H114" s="49">
        <f t="shared" si="43"/>
        <v>30739810</v>
      </c>
      <c r="I114" s="49">
        <f t="shared" si="44"/>
        <v>18237971</v>
      </c>
      <c r="J114" s="49">
        <v>3151477</v>
      </c>
      <c r="K114" s="49">
        <v>1698993</v>
      </c>
      <c r="L114" s="49">
        <v>0</v>
      </c>
      <c r="M114" s="49">
        <v>13387501</v>
      </c>
      <c r="N114" s="49">
        <v>0</v>
      </c>
      <c r="O114" s="49">
        <v>0</v>
      </c>
      <c r="P114" s="49">
        <v>0</v>
      </c>
      <c r="Q114" s="49">
        <v>0</v>
      </c>
      <c r="R114" s="50">
        <v>12501839</v>
      </c>
      <c r="S114" s="50">
        <f t="shared" si="45"/>
        <v>25889340</v>
      </c>
      <c r="T114" s="151">
        <f t="shared" si="46"/>
        <v>26.5954474870039</v>
      </c>
      <c r="U114" s="51">
        <f t="shared" si="47"/>
        <v>30782712</v>
      </c>
      <c r="V114" s="114"/>
      <c r="W114" s="114"/>
      <c r="X114" s="114"/>
      <c r="Y114" s="114"/>
      <c r="Z114" s="114"/>
      <c r="AA114" s="114"/>
      <c r="AB114" s="114"/>
      <c r="AC114" s="114"/>
      <c r="AD114" s="114"/>
      <c r="AE114" s="114"/>
      <c r="AF114" s="114"/>
      <c r="AG114" s="114"/>
      <c r="AH114" s="114"/>
      <c r="AI114" s="114"/>
      <c r="AJ114" s="114"/>
      <c r="AK114" s="114"/>
    </row>
    <row r="115" spans="1:37" s="113" customFormat="1" ht="16.5" customHeight="1">
      <c r="A115" s="146">
        <v>4</v>
      </c>
      <c r="B115" s="138" t="s">
        <v>118</v>
      </c>
      <c r="C115" s="49">
        <f t="shared" si="51"/>
        <v>51691546</v>
      </c>
      <c r="D115" s="49">
        <v>39322648</v>
      </c>
      <c r="E115" s="49">
        <v>12368898</v>
      </c>
      <c r="F115" s="49">
        <v>0</v>
      </c>
      <c r="G115" s="49"/>
      <c r="H115" s="49">
        <f t="shared" si="43"/>
        <v>51691546</v>
      </c>
      <c r="I115" s="49">
        <f t="shared" si="44"/>
        <v>26022878</v>
      </c>
      <c r="J115" s="49">
        <v>5739806</v>
      </c>
      <c r="K115" s="49">
        <v>1783865</v>
      </c>
      <c r="L115" s="49">
        <v>0</v>
      </c>
      <c r="M115" s="49">
        <v>18199207</v>
      </c>
      <c r="N115" s="49">
        <v>300000</v>
      </c>
      <c r="O115" s="49">
        <v>0</v>
      </c>
      <c r="P115" s="49">
        <v>0</v>
      </c>
      <c r="Q115" s="49">
        <v>0</v>
      </c>
      <c r="R115" s="50">
        <v>25668668</v>
      </c>
      <c r="S115" s="50">
        <f t="shared" si="45"/>
        <v>44167875</v>
      </c>
      <c r="T115" s="151">
        <f t="shared" si="46"/>
        <v>28.91175603251877</v>
      </c>
      <c r="U115" s="51">
        <f t="shared" si="47"/>
        <v>51691546</v>
      </c>
      <c r="V115" s="114"/>
      <c r="W115" s="114"/>
      <c r="X115" s="114"/>
      <c r="Y115" s="114"/>
      <c r="Z115" s="114"/>
      <c r="AA115" s="114"/>
      <c r="AB115" s="114"/>
      <c r="AC115" s="114"/>
      <c r="AD115" s="114"/>
      <c r="AE115" s="114"/>
      <c r="AF115" s="114"/>
      <c r="AG115" s="114"/>
      <c r="AH115" s="114"/>
      <c r="AI115" s="114"/>
      <c r="AJ115" s="114"/>
      <c r="AK115" s="114"/>
    </row>
    <row r="116" spans="1:37" s="113" customFormat="1" ht="16.5" customHeight="1">
      <c r="A116" s="146">
        <v>5</v>
      </c>
      <c r="B116" s="138" t="s">
        <v>119</v>
      </c>
      <c r="C116" s="49">
        <f t="shared" si="51"/>
        <v>18315694</v>
      </c>
      <c r="D116" s="49">
        <v>14549468</v>
      </c>
      <c r="E116" s="49">
        <v>3766226</v>
      </c>
      <c r="F116" s="49">
        <v>0</v>
      </c>
      <c r="G116" s="49"/>
      <c r="H116" s="49">
        <f t="shared" si="43"/>
        <v>18315694</v>
      </c>
      <c r="I116" s="49">
        <f t="shared" si="44"/>
        <v>10210272</v>
      </c>
      <c r="J116" s="49">
        <v>1415524</v>
      </c>
      <c r="K116" s="49">
        <v>1050166</v>
      </c>
      <c r="L116" s="49">
        <v>0</v>
      </c>
      <c r="M116" s="49">
        <v>7744582</v>
      </c>
      <c r="N116" s="49">
        <v>0</v>
      </c>
      <c r="O116" s="49">
        <v>0</v>
      </c>
      <c r="P116" s="49">
        <v>0</v>
      </c>
      <c r="Q116" s="49">
        <v>0</v>
      </c>
      <c r="R116" s="50">
        <v>8105422</v>
      </c>
      <c r="S116" s="50">
        <f t="shared" si="45"/>
        <v>15850004</v>
      </c>
      <c r="T116" s="151">
        <f t="shared" si="46"/>
        <v>24.149111796434024</v>
      </c>
      <c r="U116" s="51">
        <f t="shared" si="47"/>
        <v>18315694</v>
      </c>
      <c r="V116" s="114"/>
      <c r="W116" s="114"/>
      <c r="X116" s="114"/>
      <c r="Y116" s="114"/>
      <c r="Z116" s="114"/>
      <c r="AA116" s="114"/>
      <c r="AB116" s="114"/>
      <c r="AC116" s="114"/>
      <c r="AD116" s="114"/>
      <c r="AE116" s="114"/>
      <c r="AF116" s="114"/>
      <c r="AG116" s="114"/>
      <c r="AH116" s="114"/>
      <c r="AI116" s="114"/>
      <c r="AJ116" s="114"/>
      <c r="AK116" s="114"/>
    </row>
    <row r="117" spans="1:37" s="113" customFormat="1" ht="16.5" customHeight="1">
      <c r="A117" s="146">
        <v>6</v>
      </c>
      <c r="B117" s="138" t="s">
        <v>181</v>
      </c>
      <c r="C117" s="49">
        <f>SUM(D117:E117)</f>
        <v>5951</v>
      </c>
      <c r="D117" s="49"/>
      <c r="E117" s="49">
        <v>5951</v>
      </c>
      <c r="F117" s="49">
        <v>0</v>
      </c>
      <c r="G117" s="49"/>
      <c r="H117" s="49">
        <f>SUM(J117:R117)</f>
        <v>5951</v>
      </c>
      <c r="I117" s="49">
        <f>SUM(J117:Q117)</f>
        <v>5951</v>
      </c>
      <c r="J117" s="49">
        <v>5651</v>
      </c>
      <c r="K117" s="49">
        <v>0</v>
      </c>
      <c r="L117" s="49">
        <v>0</v>
      </c>
      <c r="M117" s="49">
        <v>300</v>
      </c>
      <c r="N117" s="49">
        <v>0</v>
      </c>
      <c r="O117" s="49">
        <v>0</v>
      </c>
      <c r="P117" s="49">
        <v>0</v>
      </c>
      <c r="Q117" s="49">
        <v>0</v>
      </c>
      <c r="R117" s="50">
        <v>0</v>
      </c>
      <c r="S117" s="50">
        <f>SUM(M117:R117)</f>
        <v>300</v>
      </c>
      <c r="T117" s="151">
        <f>(K117+L117+J117)/I117*100</f>
        <v>94.95883044866409</v>
      </c>
      <c r="U117" s="51">
        <f>SUM(F117:H117)</f>
        <v>5951</v>
      </c>
      <c r="V117" s="114"/>
      <c r="W117" s="114"/>
      <c r="X117" s="114"/>
      <c r="Y117" s="114"/>
      <c r="Z117" s="114"/>
      <c r="AA117" s="114"/>
      <c r="AB117" s="114"/>
      <c r="AC117" s="114"/>
      <c r="AD117" s="114"/>
      <c r="AE117" s="114"/>
      <c r="AF117" s="114"/>
      <c r="AG117" s="114"/>
      <c r="AH117" s="114"/>
      <c r="AI117" s="114"/>
      <c r="AJ117" s="114"/>
      <c r="AK117" s="114"/>
    </row>
    <row r="118" spans="1:37" s="113" customFormat="1" ht="16.5" customHeight="1">
      <c r="A118" s="47" t="s">
        <v>11</v>
      </c>
      <c r="B118" s="48" t="s">
        <v>18</v>
      </c>
      <c r="C118" s="49">
        <f t="shared" si="51"/>
        <v>0</v>
      </c>
      <c r="D118" s="49"/>
      <c r="E118" s="49"/>
      <c r="F118" s="49"/>
      <c r="G118" s="49"/>
      <c r="H118" s="49">
        <f t="shared" si="43"/>
        <v>0</v>
      </c>
      <c r="I118" s="49">
        <f t="shared" si="44"/>
        <v>0</v>
      </c>
      <c r="J118" s="49"/>
      <c r="K118" s="49"/>
      <c r="L118" s="49"/>
      <c r="M118" s="49"/>
      <c r="N118" s="49"/>
      <c r="O118" s="49"/>
      <c r="P118" s="49"/>
      <c r="Q118" s="49"/>
      <c r="R118" s="50"/>
      <c r="S118" s="50">
        <f t="shared" si="45"/>
        <v>0</v>
      </c>
      <c r="T118" s="151"/>
      <c r="U118" s="51">
        <f t="shared" si="47"/>
        <v>0</v>
      </c>
      <c r="V118" s="114"/>
      <c r="W118" s="114"/>
      <c r="X118" s="114"/>
      <c r="Y118" s="114"/>
      <c r="Z118" s="114"/>
      <c r="AA118" s="114"/>
      <c r="AB118" s="114"/>
      <c r="AC118" s="114"/>
      <c r="AD118" s="114"/>
      <c r="AE118" s="114"/>
      <c r="AF118" s="114"/>
      <c r="AG118" s="114"/>
      <c r="AH118" s="114"/>
      <c r="AI118" s="114"/>
      <c r="AJ118" s="114"/>
      <c r="AK118" s="114"/>
    </row>
    <row r="119" spans="1:37" s="119" customFormat="1" ht="16.5" customHeight="1">
      <c r="A119" s="53"/>
      <c r="B119" s="54"/>
      <c r="C119" s="154"/>
      <c r="D119" s="154"/>
      <c r="E119" s="55"/>
      <c r="F119" s="56"/>
      <c r="G119" s="56"/>
      <c r="H119" s="57"/>
      <c r="I119" s="57"/>
      <c r="J119" s="56"/>
      <c r="K119" s="56"/>
      <c r="L119" s="56"/>
      <c r="M119" s="56"/>
      <c r="N119" s="56"/>
      <c r="O119" s="56"/>
      <c r="P119" s="56"/>
      <c r="Q119" s="57"/>
      <c r="R119" s="58"/>
      <c r="S119" s="155"/>
      <c r="T119" s="155"/>
      <c r="U119" s="59"/>
      <c r="V119" s="117"/>
      <c r="W119" s="117"/>
      <c r="X119" s="117"/>
      <c r="Y119" s="117"/>
      <c r="Z119" s="117"/>
      <c r="AA119" s="117"/>
      <c r="AB119" s="117"/>
      <c r="AC119" s="117"/>
      <c r="AD119" s="117"/>
      <c r="AE119" s="117"/>
      <c r="AF119" s="117"/>
      <c r="AG119" s="117"/>
      <c r="AH119" s="117"/>
      <c r="AI119" s="117"/>
      <c r="AJ119" s="117"/>
      <c r="AK119" s="118"/>
    </row>
    <row r="120" spans="1:37" s="63" customFormat="1" ht="18.75" customHeight="1">
      <c r="A120" s="273" t="str">
        <f>'Mẫu BC việc theo CHV Mẫu 06'!A120:E120</f>
        <v>Đồng Tháp, ngày 05 tháng 9 năm 2018</v>
      </c>
      <c r="B120" s="273"/>
      <c r="C120" s="273"/>
      <c r="D120" s="273"/>
      <c r="E120" s="273"/>
      <c r="F120" s="273"/>
      <c r="G120" s="61"/>
      <c r="H120" s="61"/>
      <c r="I120" s="61"/>
      <c r="J120" s="61"/>
      <c r="K120" s="61"/>
      <c r="L120" s="61"/>
      <c r="M120" s="62"/>
      <c r="N120" s="268" t="str">
        <f>A120</f>
        <v>Đồng Tháp, ngày 05 tháng 9 năm 2018</v>
      </c>
      <c r="O120" s="268"/>
      <c r="P120" s="268"/>
      <c r="Q120" s="268"/>
      <c r="R120" s="268"/>
      <c r="S120" s="268"/>
      <c r="T120" s="268"/>
      <c r="U120" s="62"/>
      <c r="V120" s="103"/>
      <c r="W120" s="103"/>
      <c r="X120" s="103"/>
      <c r="Y120" s="103"/>
      <c r="Z120" s="103"/>
      <c r="AA120" s="103"/>
      <c r="AB120" s="103"/>
      <c r="AC120" s="103"/>
      <c r="AD120" s="103"/>
      <c r="AE120" s="103"/>
      <c r="AF120" s="103"/>
      <c r="AG120" s="103"/>
      <c r="AH120" s="103"/>
      <c r="AI120" s="103"/>
      <c r="AJ120" s="103"/>
      <c r="AK120" s="103"/>
    </row>
    <row r="121" spans="1:37" s="66" customFormat="1" ht="19.5" customHeight="1">
      <c r="A121" s="64"/>
      <c r="B121" s="281" t="s">
        <v>3</v>
      </c>
      <c r="C121" s="281"/>
      <c r="D121" s="281"/>
      <c r="E121" s="281"/>
      <c r="F121" s="65"/>
      <c r="G121" s="65"/>
      <c r="H121" s="65"/>
      <c r="I121" s="65"/>
      <c r="J121" s="65"/>
      <c r="K121" s="65"/>
      <c r="L121" s="65"/>
      <c r="M121" s="65"/>
      <c r="N121" s="269" t="str">
        <f>'Mẫu BC việc theo CHV Mẫu 06'!N121:S121</f>
        <v>  KT. CỤC TRƯỞNG</v>
      </c>
      <c r="O121" s="269"/>
      <c r="P121" s="269"/>
      <c r="Q121" s="269"/>
      <c r="R121" s="269"/>
      <c r="S121" s="269"/>
      <c r="T121" s="269"/>
      <c r="U121" s="64"/>
      <c r="V121" s="104"/>
      <c r="W121" s="104"/>
      <c r="X121" s="104"/>
      <c r="Y121" s="104"/>
      <c r="Z121" s="104"/>
      <c r="AA121" s="104"/>
      <c r="AB121" s="104"/>
      <c r="AC121" s="104"/>
      <c r="AD121" s="104"/>
      <c r="AE121" s="104"/>
      <c r="AF121" s="104"/>
      <c r="AG121" s="104"/>
      <c r="AH121" s="104"/>
      <c r="AI121" s="104"/>
      <c r="AJ121" s="104"/>
      <c r="AK121" s="104"/>
    </row>
    <row r="122" spans="1:37" s="64" customFormat="1" ht="18.75">
      <c r="A122" s="67"/>
      <c r="B122" s="266"/>
      <c r="C122" s="266"/>
      <c r="D122" s="266"/>
      <c r="E122" s="67"/>
      <c r="F122" s="67"/>
      <c r="G122" s="67"/>
      <c r="H122" s="67"/>
      <c r="I122" s="67"/>
      <c r="J122" s="67"/>
      <c r="K122" s="67"/>
      <c r="L122" s="67"/>
      <c r="M122" s="67"/>
      <c r="N122" s="267" t="s">
        <v>174</v>
      </c>
      <c r="O122" s="267"/>
      <c r="P122" s="267"/>
      <c r="Q122" s="267"/>
      <c r="R122" s="267"/>
      <c r="S122" s="267"/>
      <c r="T122" s="267"/>
      <c r="U122" s="67"/>
      <c r="V122" s="120"/>
      <c r="W122" s="120"/>
      <c r="X122" s="120"/>
      <c r="Y122" s="120"/>
      <c r="Z122" s="120"/>
      <c r="AA122" s="120"/>
      <c r="AB122" s="120"/>
      <c r="AC122" s="120"/>
      <c r="AD122" s="120"/>
      <c r="AE122" s="120"/>
      <c r="AF122" s="120"/>
      <c r="AG122" s="120"/>
      <c r="AH122" s="120"/>
      <c r="AI122" s="120"/>
      <c r="AJ122" s="120"/>
      <c r="AK122" s="120"/>
    </row>
    <row r="123" spans="1:37" s="64" customFormat="1" ht="18.75">
      <c r="A123" s="67"/>
      <c r="B123" s="67"/>
      <c r="C123" s="67"/>
      <c r="D123" s="67"/>
      <c r="E123" s="67"/>
      <c r="F123" s="67"/>
      <c r="G123" s="67"/>
      <c r="H123" s="67"/>
      <c r="I123" s="67"/>
      <c r="J123" s="67"/>
      <c r="K123" s="67"/>
      <c r="L123" s="67"/>
      <c r="M123" s="67"/>
      <c r="N123" s="67"/>
      <c r="O123" s="67"/>
      <c r="P123" s="67"/>
      <c r="Q123" s="67"/>
      <c r="R123" s="67"/>
      <c r="S123" s="67"/>
      <c r="T123" s="67"/>
      <c r="U123" s="67"/>
      <c r="V123" s="120"/>
      <c r="W123" s="120"/>
      <c r="X123" s="120"/>
      <c r="Y123" s="120"/>
      <c r="Z123" s="120"/>
      <c r="AA123" s="120"/>
      <c r="AB123" s="120"/>
      <c r="AC123" s="120"/>
      <c r="AD123" s="120"/>
      <c r="AE123" s="120"/>
      <c r="AF123" s="120"/>
      <c r="AG123" s="120"/>
      <c r="AH123" s="120"/>
      <c r="AI123" s="120"/>
      <c r="AJ123" s="120"/>
      <c r="AK123" s="120"/>
    </row>
    <row r="124" spans="1:37" s="64" customFormat="1" ht="18.75">
      <c r="A124" s="67"/>
      <c r="B124" s="67"/>
      <c r="C124" s="67"/>
      <c r="D124" s="67"/>
      <c r="E124" s="67"/>
      <c r="F124" s="67"/>
      <c r="G124" s="67"/>
      <c r="H124" s="67"/>
      <c r="I124" s="67"/>
      <c r="J124" s="67"/>
      <c r="K124" s="67"/>
      <c r="L124" s="67"/>
      <c r="M124" s="67"/>
      <c r="N124" s="67"/>
      <c r="O124" s="67"/>
      <c r="P124" s="67"/>
      <c r="Q124" s="67"/>
      <c r="R124" s="67"/>
      <c r="S124" s="67"/>
      <c r="T124" s="67"/>
      <c r="U124" s="67"/>
      <c r="V124" s="120"/>
      <c r="W124" s="120"/>
      <c r="X124" s="120"/>
      <c r="Y124" s="120"/>
      <c r="Z124" s="120"/>
      <c r="AA124" s="120"/>
      <c r="AB124" s="120"/>
      <c r="AC124" s="120"/>
      <c r="AD124" s="120"/>
      <c r="AE124" s="120"/>
      <c r="AF124" s="120"/>
      <c r="AG124" s="120"/>
      <c r="AH124" s="120"/>
      <c r="AI124" s="120"/>
      <c r="AJ124" s="120"/>
      <c r="AK124" s="120"/>
    </row>
    <row r="125" spans="1:37" s="64" customFormat="1" ht="15.75" customHeight="1">
      <c r="A125" s="68"/>
      <c r="C125" s="68"/>
      <c r="D125" s="68"/>
      <c r="E125" s="68"/>
      <c r="F125" s="68"/>
      <c r="G125" s="68"/>
      <c r="H125" s="68"/>
      <c r="I125" s="68"/>
      <c r="J125" s="68"/>
      <c r="K125" s="68"/>
      <c r="L125" s="68"/>
      <c r="M125" s="68"/>
      <c r="N125" s="68"/>
      <c r="O125" s="68"/>
      <c r="P125" s="68"/>
      <c r="Q125" s="68"/>
      <c r="R125" s="67"/>
      <c r="S125" s="67"/>
      <c r="T125" s="67"/>
      <c r="U125" s="67"/>
      <c r="V125" s="120"/>
      <c r="W125" s="120"/>
      <c r="X125" s="120"/>
      <c r="Y125" s="120"/>
      <c r="Z125" s="120"/>
      <c r="AA125" s="120"/>
      <c r="AB125" s="120"/>
      <c r="AC125" s="120"/>
      <c r="AD125" s="120"/>
      <c r="AE125" s="120"/>
      <c r="AF125" s="120"/>
      <c r="AG125" s="120"/>
      <c r="AH125" s="120"/>
      <c r="AI125" s="120"/>
      <c r="AJ125" s="120"/>
      <c r="AK125" s="120"/>
    </row>
    <row r="126" spans="1:37" s="64" customFormat="1" ht="29.25" customHeight="1">
      <c r="A126" s="266" t="str">
        <f>'Mẫu BC việc theo CHV Mẫu 06'!A132:E132</f>
        <v>Nguyễn Chí Hòa</v>
      </c>
      <c r="B126" s="266"/>
      <c r="C126" s="266"/>
      <c r="D126" s="266"/>
      <c r="E126" s="266"/>
      <c r="F126" s="68"/>
      <c r="G126" s="68"/>
      <c r="H126" s="68"/>
      <c r="I126" s="68"/>
      <c r="J126" s="68"/>
      <c r="K126" s="68"/>
      <c r="L126" s="68"/>
      <c r="M126" s="68"/>
      <c r="N126" s="266" t="str">
        <f>'Mẫu BC việc theo CHV Mẫu 06'!N132:S132</f>
        <v>Bùi Văn Ty</v>
      </c>
      <c r="O126" s="266"/>
      <c r="P126" s="266"/>
      <c r="Q126" s="266"/>
      <c r="R126" s="266"/>
      <c r="S126" s="266"/>
      <c r="T126" s="266"/>
      <c r="U126" s="67"/>
      <c r="V126" s="120"/>
      <c r="W126" s="120"/>
      <c r="X126" s="120"/>
      <c r="Y126" s="120"/>
      <c r="Z126" s="120"/>
      <c r="AA126" s="120"/>
      <c r="AB126" s="120"/>
      <c r="AC126" s="120"/>
      <c r="AD126" s="120"/>
      <c r="AE126" s="120"/>
      <c r="AF126" s="120"/>
      <c r="AG126" s="120"/>
      <c r="AH126" s="120"/>
      <c r="AI126" s="120"/>
      <c r="AJ126" s="120"/>
      <c r="AK126" s="120"/>
    </row>
    <row r="127" spans="1:37" s="64" customFormat="1" ht="18.75">
      <c r="A127" s="67"/>
      <c r="B127" s="67"/>
      <c r="C127" s="67"/>
      <c r="D127" s="67"/>
      <c r="E127" s="67"/>
      <c r="F127" s="67"/>
      <c r="G127" s="67"/>
      <c r="H127" s="67"/>
      <c r="I127" s="67"/>
      <c r="J127" s="67"/>
      <c r="K127" s="67"/>
      <c r="L127" s="67"/>
      <c r="M127" s="67"/>
      <c r="N127" s="67"/>
      <c r="O127" s="67"/>
      <c r="P127" s="67"/>
      <c r="Q127" s="67"/>
      <c r="R127" s="67"/>
      <c r="S127" s="67"/>
      <c r="T127" s="67"/>
      <c r="U127" s="67"/>
      <c r="V127" s="120"/>
      <c r="W127" s="120"/>
      <c r="X127" s="120"/>
      <c r="Y127" s="120"/>
      <c r="Z127" s="120"/>
      <c r="AA127" s="120"/>
      <c r="AB127" s="120"/>
      <c r="AC127" s="120"/>
      <c r="AD127" s="120"/>
      <c r="AE127" s="120"/>
      <c r="AF127" s="120"/>
      <c r="AG127" s="120"/>
      <c r="AH127" s="120"/>
      <c r="AI127" s="120"/>
      <c r="AJ127" s="120"/>
      <c r="AK127" s="120"/>
    </row>
    <row r="128" spans="1:37" s="64" customFormat="1" ht="18.75">
      <c r="A128" s="67"/>
      <c r="B128" s="67"/>
      <c r="C128" s="67"/>
      <c r="D128" s="67"/>
      <c r="E128" s="67"/>
      <c r="F128" s="67"/>
      <c r="G128" s="67"/>
      <c r="H128" s="67"/>
      <c r="I128" s="67"/>
      <c r="J128" s="67"/>
      <c r="K128" s="67"/>
      <c r="L128" s="67"/>
      <c r="M128" s="67"/>
      <c r="N128" s="67"/>
      <c r="O128" s="67"/>
      <c r="P128" s="67"/>
      <c r="Q128" s="67"/>
      <c r="R128" s="67"/>
      <c r="S128" s="67"/>
      <c r="T128" s="67"/>
      <c r="U128" s="67"/>
      <c r="V128" s="120"/>
      <c r="W128" s="120"/>
      <c r="X128" s="120"/>
      <c r="Y128" s="120"/>
      <c r="Z128" s="120"/>
      <c r="AA128" s="120"/>
      <c r="AB128" s="120"/>
      <c r="AC128" s="120"/>
      <c r="AD128" s="120"/>
      <c r="AE128" s="120"/>
      <c r="AF128" s="120"/>
      <c r="AG128" s="120"/>
      <c r="AH128" s="120"/>
      <c r="AI128" s="120"/>
      <c r="AJ128" s="120"/>
      <c r="AK128" s="120"/>
    </row>
    <row r="129" spans="1:37" s="121" customFormat="1" ht="48" customHeight="1">
      <c r="A129" s="69"/>
      <c r="B129" s="69"/>
      <c r="C129" s="69"/>
      <c r="D129" s="69"/>
      <c r="E129" s="69"/>
      <c r="F129" s="69"/>
      <c r="G129" s="69"/>
      <c r="H129" s="69"/>
      <c r="I129" s="69"/>
      <c r="J129" s="69"/>
      <c r="K129" s="69"/>
      <c r="L129" s="69"/>
      <c r="M129" s="69"/>
      <c r="N129" s="69"/>
      <c r="O129" s="69"/>
      <c r="P129" s="69"/>
      <c r="Q129" s="69"/>
      <c r="R129" s="69"/>
      <c r="S129" s="69"/>
      <c r="T129" s="69"/>
      <c r="U129" s="69"/>
      <c r="V129" s="120"/>
      <c r="W129" s="120"/>
      <c r="X129" s="120"/>
      <c r="Y129" s="120"/>
      <c r="Z129" s="120"/>
      <c r="AA129" s="120"/>
      <c r="AB129" s="120"/>
      <c r="AC129" s="120"/>
      <c r="AD129" s="120"/>
      <c r="AE129" s="120"/>
      <c r="AF129" s="120"/>
      <c r="AG129" s="120"/>
      <c r="AH129" s="120"/>
      <c r="AI129" s="120"/>
      <c r="AJ129" s="120"/>
      <c r="AK129" s="120"/>
    </row>
    <row r="130" spans="1:37" s="121" customFormat="1" ht="18.75">
      <c r="A130" s="69"/>
      <c r="B130" s="69"/>
      <c r="C130" s="69"/>
      <c r="D130" s="69"/>
      <c r="E130" s="69"/>
      <c r="F130" s="69"/>
      <c r="G130" s="69"/>
      <c r="H130" s="69"/>
      <c r="I130" s="69"/>
      <c r="J130" s="69"/>
      <c r="K130" s="69"/>
      <c r="L130" s="69"/>
      <c r="M130" s="69"/>
      <c r="N130" s="69"/>
      <c r="O130" s="69"/>
      <c r="P130" s="69"/>
      <c r="Q130" s="69"/>
      <c r="R130" s="69"/>
      <c r="S130" s="69"/>
      <c r="T130" s="69"/>
      <c r="U130" s="69"/>
      <c r="V130" s="120"/>
      <c r="W130" s="120"/>
      <c r="X130" s="120"/>
      <c r="Y130" s="120"/>
      <c r="Z130" s="120"/>
      <c r="AA130" s="120"/>
      <c r="AB130" s="120"/>
      <c r="AC130" s="120"/>
      <c r="AD130" s="120"/>
      <c r="AE130" s="120"/>
      <c r="AF130" s="120"/>
      <c r="AG130" s="120"/>
      <c r="AH130" s="120"/>
      <c r="AI130" s="120"/>
      <c r="AJ130" s="120"/>
      <c r="AK130" s="120"/>
    </row>
    <row r="131" spans="1:37" s="119" customFormat="1" ht="15.75">
      <c r="A131" s="60"/>
      <c r="B131" s="60"/>
      <c r="C131" s="156"/>
      <c r="D131" s="156"/>
      <c r="E131" s="60"/>
      <c r="F131" s="60"/>
      <c r="G131" s="60"/>
      <c r="H131" s="156"/>
      <c r="I131" s="156"/>
      <c r="J131" s="60"/>
      <c r="K131" s="60"/>
      <c r="L131" s="60"/>
      <c r="M131" s="60"/>
      <c r="N131" s="60"/>
      <c r="O131" s="60"/>
      <c r="P131" s="60"/>
      <c r="Q131" s="60"/>
      <c r="R131" s="60"/>
      <c r="S131" s="156"/>
      <c r="T131" s="156"/>
      <c r="U131" s="59"/>
      <c r="V131" s="117"/>
      <c r="W131" s="117"/>
      <c r="X131" s="117"/>
      <c r="Y131" s="117"/>
      <c r="Z131" s="117"/>
      <c r="AA131" s="117"/>
      <c r="AB131" s="117"/>
      <c r="AC131" s="117"/>
      <c r="AD131" s="117"/>
      <c r="AE131" s="117"/>
      <c r="AF131" s="117"/>
      <c r="AG131" s="117"/>
      <c r="AH131" s="117"/>
      <c r="AI131" s="117"/>
      <c r="AJ131" s="117"/>
      <c r="AK131" s="118"/>
    </row>
    <row r="132" spans="1:37" s="119" customFormat="1" ht="15.75">
      <c r="A132" s="60"/>
      <c r="B132" s="60"/>
      <c r="C132" s="156"/>
      <c r="D132" s="156"/>
      <c r="E132" s="60"/>
      <c r="F132" s="60"/>
      <c r="G132" s="60"/>
      <c r="H132" s="156"/>
      <c r="I132" s="156"/>
      <c r="J132" s="60"/>
      <c r="K132" s="60"/>
      <c r="L132" s="60"/>
      <c r="M132" s="60"/>
      <c r="N132" s="60"/>
      <c r="O132" s="60"/>
      <c r="P132" s="60"/>
      <c r="Q132" s="60"/>
      <c r="R132" s="60"/>
      <c r="S132" s="156"/>
      <c r="T132" s="156"/>
      <c r="U132" s="59"/>
      <c r="V132" s="117"/>
      <c r="W132" s="117"/>
      <c r="X132" s="117"/>
      <c r="Y132" s="117"/>
      <c r="Z132" s="117"/>
      <c r="AA132" s="117"/>
      <c r="AB132" s="117"/>
      <c r="AC132" s="117"/>
      <c r="AD132" s="117"/>
      <c r="AE132" s="117"/>
      <c r="AF132" s="117"/>
      <c r="AG132" s="117"/>
      <c r="AH132" s="117"/>
      <c r="AI132" s="117"/>
      <c r="AJ132" s="117"/>
      <c r="AK132" s="118"/>
    </row>
    <row r="133" spans="1:37" s="119" customFormat="1" ht="15.75">
      <c r="A133" s="60"/>
      <c r="B133" s="60"/>
      <c r="C133" s="156"/>
      <c r="D133" s="156"/>
      <c r="E133" s="60"/>
      <c r="F133" s="60"/>
      <c r="G133" s="60"/>
      <c r="H133" s="156"/>
      <c r="I133" s="156"/>
      <c r="J133" s="60"/>
      <c r="K133" s="60"/>
      <c r="L133" s="60"/>
      <c r="M133" s="60"/>
      <c r="N133" s="60"/>
      <c r="O133" s="60"/>
      <c r="P133" s="60"/>
      <c r="Q133" s="60"/>
      <c r="R133" s="60"/>
      <c r="S133" s="156"/>
      <c r="T133" s="156"/>
      <c r="U133" s="59"/>
      <c r="V133" s="117"/>
      <c r="W133" s="117"/>
      <c r="X133" s="117"/>
      <c r="Y133" s="117"/>
      <c r="Z133" s="117"/>
      <c r="AA133" s="117"/>
      <c r="AB133" s="117"/>
      <c r="AC133" s="117"/>
      <c r="AD133" s="117"/>
      <c r="AE133" s="117"/>
      <c r="AF133" s="117"/>
      <c r="AG133" s="117"/>
      <c r="AH133" s="117"/>
      <c r="AI133" s="117"/>
      <c r="AJ133" s="117"/>
      <c r="AK133" s="118"/>
    </row>
    <row r="134" spans="1:37" s="119" customFormat="1" ht="15.75">
      <c r="A134" s="60"/>
      <c r="B134" s="60"/>
      <c r="C134" s="156"/>
      <c r="D134" s="156"/>
      <c r="E134" s="60"/>
      <c r="F134" s="60"/>
      <c r="G134" s="60"/>
      <c r="H134" s="156"/>
      <c r="I134" s="156"/>
      <c r="J134" s="60"/>
      <c r="K134" s="60"/>
      <c r="L134" s="60"/>
      <c r="M134" s="60"/>
      <c r="N134" s="60"/>
      <c r="O134" s="60"/>
      <c r="P134" s="60"/>
      <c r="Q134" s="60"/>
      <c r="R134" s="60"/>
      <c r="S134" s="156"/>
      <c r="T134" s="156"/>
      <c r="U134" s="59"/>
      <c r="V134" s="117"/>
      <c r="W134" s="117"/>
      <c r="X134" s="117"/>
      <c r="Y134" s="117"/>
      <c r="Z134" s="117"/>
      <c r="AA134" s="117"/>
      <c r="AB134" s="117"/>
      <c r="AC134" s="117"/>
      <c r="AD134" s="117"/>
      <c r="AE134" s="117"/>
      <c r="AF134" s="117"/>
      <c r="AG134" s="117"/>
      <c r="AH134" s="117"/>
      <c r="AI134" s="117"/>
      <c r="AJ134" s="117"/>
      <c r="AK134" s="118"/>
    </row>
    <row r="135" spans="1:37" s="119" customFormat="1" ht="15.75">
      <c r="A135" s="60"/>
      <c r="B135" s="60"/>
      <c r="C135" s="156"/>
      <c r="D135" s="156"/>
      <c r="E135" s="60"/>
      <c r="F135" s="60"/>
      <c r="G135" s="60"/>
      <c r="H135" s="156"/>
      <c r="I135" s="156"/>
      <c r="J135" s="60"/>
      <c r="K135" s="60"/>
      <c r="L135" s="60"/>
      <c r="M135" s="60"/>
      <c r="N135" s="60"/>
      <c r="O135" s="60"/>
      <c r="P135" s="60"/>
      <c r="Q135" s="60"/>
      <c r="R135" s="60"/>
      <c r="S135" s="156"/>
      <c r="T135" s="156"/>
      <c r="U135" s="59"/>
      <c r="V135" s="117"/>
      <c r="W135" s="117"/>
      <c r="X135" s="117"/>
      <c r="Y135" s="117"/>
      <c r="Z135" s="117"/>
      <c r="AA135" s="117"/>
      <c r="AB135" s="117"/>
      <c r="AC135" s="117"/>
      <c r="AD135" s="117"/>
      <c r="AE135" s="117"/>
      <c r="AF135" s="117"/>
      <c r="AG135" s="117"/>
      <c r="AH135" s="117"/>
      <c r="AI135" s="117"/>
      <c r="AJ135" s="117"/>
      <c r="AK135" s="118"/>
    </row>
    <row r="136" spans="1:37" s="119" customFormat="1" ht="15.75">
      <c r="A136" s="60"/>
      <c r="B136" s="60"/>
      <c r="C136" s="156"/>
      <c r="D136" s="156"/>
      <c r="E136" s="60"/>
      <c r="F136" s="60"/>
      <c r="G136" s="60"/>
      <c r="H136" s="156"/>
      <c r="I136" s="156"/>
      <c r="J136" s="60"/>
      <c r="K136" s="60"/>
      <c r="L136" s="60"/>
      <c r="M136" s="60"/>
      <c r="N136" s="60"/>
      <c r="O136" s="60"/>
      <c r="P136" s="60"/>
      <c r="Q136" s="60"/>
      <c r="R136" s="60"/>
      <c r="S136" s="156"/>
      <c r="T136" s="156"/>
      <c r="U136" s="59"/>
      <c r="V136" s="117"/>
      <c r="W136" s="117"/>
      <c r="X136" s="117"/>
      <c r="Y136" s="117"/>
      <c r="Z136" s="117"/>
      <c r="AA136" s="117"/>
      <c r="AB136" s="117"/>
      <c r="AC136" s="117"/>
      <c r="AD136" s="117"/>
      <c r="AE136" s="117"/>
      <c r="AF136" s="117"/>
      <c r="AG136" s="117"/>
      <c r="AH136" s="117"/>
      <c r="AI136" s="117"/>
      <c r="AJ136" s="117"/>
      <c r="AK136" s="118"/>
    </row>
    <row r="137" spans="1:37" s="119" customFormat="1" ht="15.75">
      <c r="A137" s="60"/>
      <c r="B137" s="60"/>
      <c r="C137" s="156"/>
      <c r="D137" s="156"/>
      <c r="E137" s="60"/>
      <c r="F137" s="60"/>
      <c r="G137" s="60"/>
      <c r="H137" s="156"/>
      <c r="I137" s="156"/>
      <c r="J137" s="60"/>
      <c r="K137" s="60"/>
      <c r="L137" s="60"/>
      <c r="M137" s="60"/>
      <c r="N137" s="60"/>
      <c r="O137" s="60"/>
      <c r="P137" s="60"/>
      <c r="Q137" s="60"/>
      <c r="R137" s="60"/>
      <c r="S137" s="156"/>
      <c r="T137" s="156"/>
      <c r="U137" s="59"/>
      <c r="V137" s="117"/>
      <c r="W137" s="117"/>
      <c r="X137" s="117"/>
      <c r="Y137" s="117"/>
      <c r="Z137" s="117"/>
      <c r="AA137" s="117"/>
      <c r="AB137" s="117"/>
      <c r="AC137" s="117"/>
      <c r="AD137" s="117"/>
      <c r="AE137" s="117"/>
      <c r="AF137" s="117"/>
      <c r="AG137" s="117"/>
      <c r="AH137" s="117"/>
      <c r="AI137" s="117"/>
      <c r="AJ137" s="117"/>
      <c r="AK137" s="118"/>
    </row>
    <row r="138" spans="1:37" s="119" customFormat="1" ht="15.75">
      <c r="A138" s="60"/>
      <c r="B138" s="60"/>
      <c r="C138" s="156"/>
      <c r="D138" s="156"/>
      <c r="E138" s="60"/>
      <c r="F138" s="60"/>
      <c r="G138" s="60"/>
      <c r="H138" s="156"/>
      <c r="I138" s="156"/>
      <c r="J138" s="60"/>
      <c r="K138" s="60"/>
      <c r="L138" s="60"/>
      <c r="M138" s="60"/>
      <c r="N138" s="60"/>
      <c r="O138" s="60"/>
      <c r="P138" s="60"/>
      <c r="Q138" s="60"/>
      <c r="R138" s="60"/>
      <c r="S138" s="156"/>
      <c r="T138" s="156"/>
      <c r="U138" s="59"/>
      <c r="V138" s="117"/>
      <c r="W138" s="117"/>
      <c r="X138" s="117"/>
      <c r="Y138" s="117"/>
      <c r="Z138" s="117"/>
      <c r="AA138" s="117"/>
      <c r="AB138" s="117"/>
      <c r="AC138" s="117"/>
      <c r="AD138" s="117"/>
      <c r="AE138" s="117"/>
      <c r="AF138" s="117"/>
      <c r="AG138" s="117"/>
      <c r="AH138" s="117"/>
      <c r="AI138" s="117"/>
      <c r="AJ138" s="117"/>
      <c r="AK138" s="118"/>
    </row>
    <row r="139" spans="1:37" s="119" customFormat="1" ht="15.75">
      <c r="A139" s="60"/>
      <c r="B139" s="60"/>
      <c r="C139" s="156"/>
      <c r="D139" s="156"/>
      <c r="E139" s="60"/>
      <c r="F139" s="60"/>
      <c r="G139" s="60"/>
      <c r="H139" s="156"/>
      <c r="I139" s="156"/>
      <c r="J139" s="60"/>
      <c r="K139" s="60"/>
      <c r="L139" s="60"/>
      <c r="M139" s="60"/>
      <c r="N139" s="60"/>
      <c r="O139" s="60"/>
      <c r="P139" s="60"/>
      <c r="Q139" s="60"/>
      <c r="R139" s="60"/>
      <c r="S139" s="156"/>
      <c r="T139" s="156"/>
      <c r="U139" s="59"/>
      <c r="V139" s="117"/>
      <c r="W139" s="117"/>
      <c r="X139" s="117"/>
      <c r="Y139" s="117"/>
      <c r="Z139" s="117"/>
      <c r="AA139" s="117"/>
      <c r="AB139" s="117"/>
      <c r="AC139" s="117"/>
      <c r="AD139" s="117"/>
      <c r="AE139" s="117"/>
      <c r="AF139" s="117"/>
      <c r="AG139" s="117"/>
      <c r="AH139" s="117"/>
      <c r="AI139" s="117"/>
      <c r="AJ139" s="117"/>
      <c r="AK139" s="118"/>
    </row>
    <row r="140" spans="1:37" s="119" customFormat="1" ht="15.75">
      <c r="A140" s="60"/>
      <c r="B140" s="60"/>
      <c r="C140" s="156"/>
      <c r="D140" s="156"/>
      <c r="E140" s="60"/>
      <c r="F140" s="60"/>
      <c r="G140" s="60"/>
      <c r="H140" s="156"/>
      <c r="I140" s="156"/>
      <c r="J140" s="60"/>
      <c r="K140" s="60"/>
      <c r="L140" s="60"/>
      <c r="M140" s="60"/>
      <c r="N140" s="60"/>
      <c r="O140" s="60"/>
      <c r="P140" s="60"/>
      <c r="Q140" s="60"/>
      <c r="R140" s="60"/>
      <c r="S140" s="156"/>
      <c r="T140" s="156"/>
      <c r="U140" s="59"/>
      <c r="V140" s="117"/>
      <c r="W140" s="117"/>
      <c r="X140" s="117"/>
      <c r="Y140" s="117"/>
      <c r="Z140" s="117"/>
      <c r="AA140" s="117"/>
      <c r="AB140" s="117"/>
      <c r="AC140" s="117"/>
      <c r="AD140" s="117"/>
      <c r="AE140" s="117"/>
      <c r="AF140" s="117"/>
      <c r="AG140" s="117"/>
      <c r="AH140" s="117"/>
      <c r="AI140" s="117"/>
      <c r="AJ140" s="117"/>
      <c r="AK140" s="118"/>
    </row>
    <row r="141" spans="1:37" s="119" customFormat="1" ht="15.75">
      <c r="A141" s="60"/>
      <c r="B141" s="60"/>
      <c r="C141" s="156"/>
      <c r="D141" s="156"/>
      <c r="E141" s="60"/>
      <c r="F141" s="60"/>
      <c r="G141" s="60"/>
      <c r="H141" s="156"/>
      <c r="I141" s="156"/>
      <c r="J141" s="60"/>
      <c r="K141" s="60"/>
      <c r="L141" s="60"/>
      <c r="M141" s="60"/>
      <c r="N141" s="60"/>
      <c r="O141" s="60"/>
      <c r="P141" s="60"/>
      <c r="Q141" s="60"/>
      <c r="R141" s="60"/>
      <c r="S141" s="156"/>
      <c r="T141" s="156"/>
      <c r="U141" s="59"/>
      <c r="V141" s="117"/>
      <c r="W141" s="117"/>
      <c r="X141" s="117"/>
      <c r="Y141" s="117"/>
      <c r="Z141" s="117"/>
      <c r="AA141" s="117"/>
      <c r="AB141" s="117"/>
      <c r="AC141" s="117"/>
      <c r="AD141" s="117"/>
      <c r="AE141" s="117"/>
      <c r="AF141" s="117"/>
      <c r="AG141" s="117"/>
      <c r="AH141" s="117"/>
      <c r="AI141" s="117"/>
      <c r="AJ141" s="117"/>
      <c r="AK141" s="118"/>
    </row>
    <row r="142" spans="1:37" s="119" customFormat="1" ht="15.75">
      <c r="A142" s="60"/>
      <c r="B142" s="60"/>
      <c r="C142" s="156"/>
      <c r="D142" s="156"/>
      <c r="E142" s="60"/>
      <c r="F142" s="60"/>
      <c r="G142" s="60"/>
      <c r="H142" s="156"/>
      <c r="I142" s="156"/>
      <c r="J142" s="60"/>
      <c r="K142" s="60"/>
      <c r="L142" s="60"/>
      <c r="M142" s="60"/>
      <c r="N142" s="60"/>
      <c r="O142" s="60"/>
      <c r="P142" s="60"/>
      <c r="Q142" s="60"/>
      <c r="R142" s="60"/>
      <c r="S142" s="156"/>
      <c r="T142" s="156"/>
      <c r="U142" s="59"/>
      <c r="V142" s="117"/>
      <c r="W142" s="117"/>
      <c r="X142" s="117"/>
      <c r="Y142" s="117"/>
      <c r="Z142" s="117"/>
      <c r="AA142" s="117"/>
      <c r="AB142" s="117"/>
      <c r="AC142" s="117"/>
      <c r="AD142" s="117"/>
      <c r="AE142" s="117"/>
      <c r="AF142" s="117"/>
      <c r="AG142" s="117"/>
      <c r="AH142" s="117"/>
      <c r="AI142" s="117"/>
      <c r="AJ142" s="117"/>
      <c r="AK142" s="118"/>
    </row>
    <row r="143" spans="1:37" s="119" customFormat="1" ht="15.75">
      <c r="A143" s="60"/>
      <c r="B143" s="60"/>
      <c r="C143" s="156"/>
      <c r="D143" s="156"/>
      <c r="E143" s="60"/>
      <c r="F143" s="60"/>
      <c r="G143" s="60"/>
      <c r="H143" s="156"/>
      <c r="I143" s="156"/>
      <c r="J143" s="60"/>
      <c r="K143" s="60"/>
      <c r="L143" s="60"/>
      <c r="M143" s="60"/>
      <c r="N143" s="60"/>
      <c r="O143" s="60"/>
      <c r="P143" s="60"/>
      <c r="Q143" s="60"/>
      <c r="R143" s="60"/>
      <c r="S143" s="156"/>
      <c r="T143" s="156"/>
      <c r="U143" s="59"/>
      <c r="V143" s="117"/>
      <c r="W143" s="117"/>
      <c r="X143" s="117"/>
      <c r="Y143" s="117"/>
      <c r="Z143" s="117"/>
      <c r="AA143" s="117"/>
      <c r="AB143" s="117"/>
      <c r="AC143" s="117"/>
      <c r="AD143" s="117"/>
      <c r="AE143" s="117"/>
      <c r="AF143" s="117"/>
      <c r="AG143" s="117"/>
      <c r="AH143" s="117"/>
      <c r="AI143" s="117"/>
      <c r="AJ143" s="117"/>
      <c r="AK143" s="118"/>
    </row>
    <row r="144" spans="1:37" s="119" customFormat="1" ht="15.75">
      <c r="A144" s="60"/>
      <c r="B144" s="60"/>
      <c r="C144" s="156"/>
      <c r="D144" s="156"/>
      <c r="E144" s="60"/>
      <c r="F144" s="60"/>
      <c r="G144" s="60"/>
      <c r="H144" s="156"/>
      <c r="I144" s="156"/>
      <c r="J144" s="60"/>
      <c r="K144" s="60"/>
      <c r="L144" s="60"/>
      <c r="M144" s="60"/>
      <c r="N144" s="60"/>
      <c r="O144" s="60"/>
      <c r="P144" s="60"/>
      <c r="Q144" s="60"/>
      <c r="R144" s="60"/>
      <c r="S144" s="156"/>
      <c r="T144" s="156"/>
      <c r="U144" s="59"/>
      <c r="V144" s="117"/>
      <c r="W144" s="117"/>
      <c r="X144" s="117"/>
      <c r="Y144" s="117"/>
      <c r="Z144" s="117"/>
      <c r="AA144" s="117"/>
      <c r="AB144" s="117"/>
      <c r="AC144" s="117"/>
      <c r="AD144" s="117"/>
      <c r="AE144" s="117"/>
      <c r="AF144" s="117"/>
      <c r="AG144" s="117"/>
      <c r="AH144" s="117"/>
      <c r="AI144" s="117"/>
      <c r="AJ144" s="117"/>
      <c r="AK144" s="118"/>
    </row>
    <row r="145" spans="1:37" s="119" customFormat="1" ht="15.75">
      <c r="A145" s="60"/>
      <c r="B145" s="60"/>
      <c r="C145" s="156"/>
      <c r="D145" s="156"/>
      <c r="E145" s="60"/>
      <c r="F145" s="60"/>
      <c r="G145" s="60"/>
      <c r="H145" s="156"/>
      <c r="I145" s="156"/>
      <c r="J145" s="60"/>
      <c r="K145" s="60"/>
      <c r="L145" s="60"/>
      <c r="M145" s="60"/>
      <c r="N145" s="60"/>
      <c r="O145" s="60"/>
      <c r="P145" s="60"/>
      <c r="Q145" s="60"/>
      <c r="R145" s="60"/>
      <c r="S145" s="156"/>
      <c r="T145" s="156"/>
      <c r="U145" s="59"/>
      <c r="V145" s="117"/>
      <c r="W145" s="117"/>
      <c r="X145" s="117"/>
      <c r="Y145" s="117"/>
      <c r="Z145" s="117"/>
      <c r="AA145" s="117"/>
      <c r="AB145" s="117"/>
      <c r="AC145" s="117"/>
      <c r="AD145" s="117"/>
      <c r="AE145" s="117"/>
      <c r="AF145" s="117"/>
      <c r="AG145" s="117"/>
      <c r="AH145" s="117"/>
      <c r="AI145" s="117"/>
      <c r="AJ145" s="117"/>
      <c r="AK145" s="118"/>
    </row>
    <row r="146" spans="1:37" s="119" customFormat="1" ht="15.75">
      <c r="A146" s="60"/>
      <c r="B146" s="60"/>
      <c r="C146" s="156"/>
      <c r="D146" s="156"/>
      <c r="E146" s="60"/>
      <c r="F146" s="60"/>
      <c r="G146" s="60"/>
      <c r="H146" s="156"/>
      <c r="I146" s="156"/>
      <c r="J146" s="60"/>
      <c r="K146" s="60"/>
      <c r="L146" s="60"/>
      <c r="M146" s="60"/>
      <c r="N146" s="60"/>
      <c r="O146" s="60"/>
      <c r="P146" s="60"/>
      <c r="Q146" s="60"/>
      <c r="R146" s="60"/>
      <c r="S146" s="156"/>
      <c r="T146" s="156"/>
      <c r="U146" s="59"/>
      <c r="V146" s="117"/>
      <c r="W146" s="117"/>
      <c r="X146" s="117"/>
      <c r="Y146" s="117"/>
      <c r="Z146" s="117"/>
      <c r="AA146" s="117"/>
      <c r="AB146" s="117"/>
      <c r="AC146" s="117"/>
      <c r="AD146" s="117"/>
      <c r="AE146" s="117"/>
      <c r="AF146" s="117"/>
      <c r="AG146" s="117"/>
      <c r="AH146" s="117"/>
      <c r="AI146" s="117"/>
      <c r="AJ146" s="117"/>
      <c r="AK146" s="118"/>
    </row>
    <row r="147" spans="1:37" s="119" customFormat="1" ht="15.75">
      <c r="A147" s="60"/>
      <c r="B147" s="60"/>
      <c r="C147" s="156"/>
      <c r="D147" s="156"/>
      <c r="E147" s="60"/>
      <c r="F147" s="60"/>
      <c r="G147" s="60"/>
      <c r="H147" s="156"/>
      <c r="I147" s="156"/>
      <c r="J147" s="60"/>
      <c r="K147" s="60"/>
      <c r="L147" s="60"/>
      <c r="M147" s="60"/>
      <c r="N147" s="60"/>
      <c r="O147" s="60"/>
      <c r="P147" s="60"/>
      <c r="Q147" s="60"/>
      <c r="R147" s="60"/>
      <c r="S147" s="156"/>
      <c r="T147" s="156"/>
      <c r="U147" s="59"/>
      <c r="V147" s="117"/>
      <c r="W147" s="117"/>
      <c r="X147" s="117"/>
      <c r="Y147" s="117"/>
      <c r="Z147" s="117"/>
      <c r="AA147" s="117"/>
      <c r="AB147" s="117"/>
      <c r="AC147" s="117"/>
      <c r="AD147" s="117"/>
      <c r="AE147" s="117"/>
      <c r="AF147" s="117"/>
      <c r="AG147" s="117"/>
      <c r="AH147" s="117"/>
      <c r="AI147" s="117"/>
      <c r="AJ147" s="117"/>
      <c r="AK147" s="118"/>
    </row>
    <row r="148" spans="1:37" s="119" customFormat="1" ht="15.75">
      <c r="A148" s="60"/>
      <c r="B148" s="60"/>
      <c r="C148" s="156"/>
      <c r="D148" s="156"/>
      <c r="E148" s="60"/>
      <c r="F148" s="60"/>
      <c r="G148" s="60"/>
      <c r="H148" s="156"/>
      <c r="I148" s="156"/>
      <c r="J148" s="60"/>
      <c r="K148" s="60"/>
      <c r="L148" s="60"/>
      <c r="M148" s="60"/>
      <c r="N148" s="60"/>
      <c r="O148" s="60"/>
      <c r="P148" s="60"/>
      <c r="Q148" s="60"/>
      <c r="R148" s="60"/>
      <c r="S148" s="156"/>
      <c r="T148" s="156"/>
      <c r="U148" s="59"/>
      <c r="V148" s="117"/>
      <c r="W148" s="117"/>
      <c r="X148" s="117"/>
      <c r="Y148" s="117"/>
      <c r="Z148" s="117"/>
      <c r="AA148" s="117"/>
      <c r="AB148" s="117"/>
      <c r="AC148" s="117"/>
      <c r="AD148" s="117"/>
      <c r="AE148" s="117"/>
      <c r="AF148" s="117"/>
      <c r="AG148" s="117"/>
      <c r="AH148" s="117"/>
      <c r="AI148" s="117"/>
      <c r="AJ148" s="117"/>
      <c r="AK148" s="118"/>
    </row>
    <row r="149" spans="1:37" s="119" customFormat="1" ht="15.75">
      <c r="A149" s="60"/>
      <c r="B149" s="60"/>
      <c r="C149" s="156"/>
      <c r="D149" s="156"/>
      <c r="E149" s="60"/>
      <c r="F149" s="60"/>
      <c r="G149" s="60"/>
      <c r="H149" s="156"/>
      <c r="I149" s="156"/>
      <c r="J149" s="60"/>
      <c r="K149" s="60"/>
      <c r="L149" s="60"/>
      <c r="M149" s="60"/>
      <c r="N149" s="60"/>
      <c r="O149" s="60"/>
      <c r="P149" s="60"/>
      <c r="Q149" s="60"/>
      <c r="R149" s="60"/>
      <c r="S149" s="156"/>
      <c r="T149" s="156"/>
      <c r="U149" s="59"/>
      <c r="V149" s="117"/>
      <c r="W149" s="117"/>
      <c r="X149" s="117"/>
      <c r="Y149" s="117"/>
      <c r="Z149" s="117"/>
      <c r="AA149" s="117"/>
      <c r="AB149" s="117"/>
      <c r="AC149" s="117"/>
      <c r="AD149" s="117"/>
      <c r="AE149" s="117"/>
      <c r="AF149" s="117"/>
      <c r="AG149" s="117"/>
      <c r="AH149" s="117"/>
      <c r="AI149" s="117"/>
      <c r="AJ149" s="117"/>
      <c r="AK149" s="118"/>
    </row>
    <row r="150" spans="1:37" s="119" customFormat="1" ht="15.75">
      <c r="A150" s="60"/>
      <c r="B150" s="60"/>
      <c r="C150" s="156"/>
      <c r="D150" s="156"/>
      <c r="E150" s="60"/>
      <c r="F150" s="60"/>
      <c r="G150" s="60"/>
      <c r="H150" s="156"/>
      <c r="I150" s="156"/>
      <c r="J150" s="60"/>
      <c r="K150" s="60"/>
      <c r="L150" s="60"/>
      <c r="M150" s="60"/>
      <c r="N150" s="60"/>
      <c r="O150" s="60"/>
      <c r="P150" s="60"/>
      <c r="Q150" s="60"/>
      <c r="R150" s="60"/>
      <c r="S150" s="156"/>
      <c r="T150" s="156"/>
      <c r="U150" s="59"/>
      <c r="V150" s="117"/>
      <c r="W150" s="117"/>
      <c r="X150" s="117"/>
      <c r="Y150" s="117"/>
      <c r="Z150" s="117"/>
      <c r="AA150" s="117"/>
      <c r="AB150" s="117"/>
      <c r="AC150" s="117"/>
      <c r="AD150" s="117"/>
      <c r="AE150" s="117"/>
      <c r="AF150" s="117"/>
      <c r="AG150" s="117"/>
      <c r="AH150" s="117"/>
      <c r="AI150" s="117"/>
      <c r="AJ150" s="117"/>
      <c r="AK150" s="118"/>
    </row>
    <row r="151" spans="1:37" s="119" customFormat="1" ht="15.75">
      <c r="A151" s="60"/>
      <c r="B151" s="60"/>
      <c r="C151" s="156"/>
      <c r="D151" s="156"/>
      <c r="E151" s="60"/>
      <c r="F151" s="60"/>
      <c r="G151" s="60"/>
      <c r="H151" s="156"/>
      <c r="I151" s="156"/>
      <c r="J151" s="60"/>
      <c r="K151" s="60"/>
      <c r="L151" s="60"/>
      <c r="M151" s="60"/>
      <c r="N151" s="60"/>
      <c r="O151" s="60"/>
      <c r="P151" s="60"/>
      <c r="Q151" s="60"/>
      <c r="R151" s="60"/>
      <c r="S151" s="156"/>
      <c r="T151" s="156"/>
      <c r="U151" s="59"/>
      <c r="V151" s="117"/>
      <c r="W151" s="117"/>
      <c r="X151" s="117"/>
      <c r="Y151" s="117"/>
      <c r="Z151" s="117"/>
      <c r="AA151" s="117"/>
      <c r="AB151" s="117"/>
      <c r="AC151" s="117"/>
      <c r="AD151" s="117"/>
      <c r="AE151" s="117"/>
      <c r="AF151" s="117"/>
      <c r="AG151" s="117"/>
      <c r="AH151" s="117"/>
      <c r="AI151" s="117"/>
      <c r="AJ151" s="117"/>
      <c r="AK151" s="118"/>
    </row>
    <row r="152" spans="1:37" s="119" customFormat="1" ht="15.75">
      <c r="A152" s="60"/>
      <c r="B152" s="60"/>
      <c r="C152" s="156"/>
      <c r="D152" s="156"/>
      <c r="E152" s="60"/>
      <c r="F152" s="60"/>
      <c r="G152" s="60"/>
      <c r="H152" s="156"/>
      <c r="I152" s="156"/>
      <c r="J152" s="60"/>
      <c r="K152" s="60"/>
      <c r="L152" s="60"/>
      <c r="M152" s="60"/>
      <c r="N152" s="60"/>
      <c r="O152" s="60"/>
      <c r="P152" s="60"/>
      <c r="Q152" s="60"/>
      <c r="R152" s="60"/>
      <c r="S152" s="156"/>
      <c r="T152" s="156"/>
      <c r="U152" s="59"/>
      <c r="V152" s="117"/>
      <c r="W152" s="117"/>
      <c r="X152" s="117"/>
      <c r="Y152" s="117"/>
      <c r="Z152" s="117"/>
      <c r="AA152" s="117"/>
      <c r="AB152" s="117"/>
      <c r="AC152" s="117"/>
      <c r="AD152" s="117"/>
      <c r="AE152" s="117"/>
      <c r="AF152" s="117"/>
      <c r="AG152" s="117"/>
      <c r="AH152" s="117"/>
      <c r="AI152" s="117"/>
      <c r="AJ152" s="117"/>
      <c r="AK152" s="118"/>
    </row>
    <row r="153" spans="1:37" s="119" customFormat="1" ht="15.75">
      <c r="A153" s="60"/>
      <c r="B153" s="60"/>
      <c r="C153" s="156"/>
      <c r="D153" s="156"/>
      <c r="E153" s="60"/>
      <c r="F153" s="60"/>
      <c r="G153" s="60"/>
      <c r="H153" s="156"/>
      <c r="I153" s="156"/>
      <c r="J153" s="60"/>
      <c r="K153" s="60"/>
      <c r="L153" s="60"/>
      <c r="M153" s="60"/>
      <c r="N153" s="60"/>
      <c r="O153" s="60"/>
      <c r="P153" s="60"/>
      <c r="Q153" s="60"/>
      <c r="R153" s="60"/>
      <c r="S153" s="156"/>
      <c r="T153" s="156"/>
      <c r="U153" s="59"/>
      <c r="V153" s="117"/>
      <c r="W153" s="117"/>
      <c r="X153" s="117"/>
      <c r="Y153" s="117"/>
      <c r="Z153" s="117"/>
      <c r="AA153" s="117"/>
      <c r="AB153" s="117"/>
      <c r="AC153" s="117"/>
      <c r="AD153" s="117"/>
      <c r="AE153" s="117"/>
      <c r="AF153" s="117"/>
      <c r="AG153" s="117"/>
      <c r="AH153" s="117"/>
      <c r="AI153" s="117"/>
      <c r="AJ153" s="117"/>
      <c r="AK153" s="118"/>
    </row>
    <row r="154" spans="1:37" s="119" customFormat="1" ht="15.75">
      <c r="A154" s="60"/>
      <c r="B154" s="60"/>
      <c r="C154" s="156"/>
      <c r="D154" s="156"/>
      <c r="E154" s="60"/>
      <c r="F154" s="60"/>
      <c r="G154" s="60"/>
      <c r="H154" s="156"/>
      <c r="I154" s="156"/>
      <c r="J154" s="60"/>
      <c r="K154" s="60"/>
      <c r="L154" s="60"/>
      <c r="M154" s="60"/>
      <c r="N154" s="60"/>
      <c r="O154" s="60"/>
      <c r="P154" s="60"/>
      <c r="Q154" s="60"/>
      <c r="R154" s="60"/>
      <c r="S154" s="156"/>
      <c r="T154" s="156"/>
      <c r="U154" s="59"/>
      <c r="V154" s="117"/>
      <c r="W154" s="117"/>
      <c r="X154" s="117"/>
      <c r="Y154" s="117"/>
      <c r="Z154" s="117"/>
      <c r="AA154" s="117"/>
      <c r="AB154" s="117"/>
      <c r="AC154" s="117"/>
      <c r="AD154" s="117"/>
      <c r="AE154" s="117"/>
      <c r="AF154" s="117"/>
      <c r="AG154" s="117"/>
      <c r="AH154" s="117"/>
      <c r="AI154" s="117"/>
      <c r="AJ154" s="117"/>
      <c r="AK154" s="118"/>
    </row>
    <row r="155" spans="1:37" s="119" customFormat="1" ht="15.75">
      <c r="A155" s="60"/>
      <c r="B155" s="60"/>
      <c r="C155" s="156"/>
      <c r="D155" s="156"/>
      <c r="E155" s="60"/>
      <c r="F155" s="60"/>
      <c r="G155" s="60"/>
      <c r="H155" s="156"/>
      <c r="I155" s="156"/>
      <c r="J155" s="60"/>
      <c r="K155" s="60"/>
      <c r="L155" s="60"/>
      <c r="M155" s="60"/>
      <c r="N155" s="60"/>
      <c r="O155" s="60"/>
      <c r="P155" s="60"/>
      <c r="Q155" s="60"/>
      <c r="R155" s="60"/>
      <c r="S155" s="156"/>
      <c r="T155" s="156"/>
      <c r="U155" s="59"/>
      <c r="V155" s="117"/>
      <c r="W155" s="117"/>
      <c r="X155" s="117"/>
      <c r="Y155" s="117"/>
      <c r="Z155" s="117"/>
      <c r="AA155" s="117"/>
      <c r="AB155" s="117"/>
      <c r="AC155" s="117"/>
      <c r="AD155" s="117"/>
      <c r="AE155" s="117"/>
      <c r="AF155" s="117"/>
      <c r="AG155" s="117"/>
      <c r="AH155" s="117"/>
      <c r="AI155" s="117"/>
      <c r="AJ155" s="117"/>
      <c r="AK155" s="118"/>
    </row>
    <row r="156" spans="1:37" s="119" customFormat="1" ht="15.75">
      <c r="A156" s="60"/>
      <c r="B156" s="60"/>
      <c r="C156" s="156"/>
      <c r="D156" s="156"/>
      <c r="E156" s="60"/>
      <c r="F156" s="60"/>
      <c r="G156" s="60"/>
      <c r="H156" s="156"/>
      <c r="I156" s="156"/>
      <c r="J156" s="60"/>
      <c r="K156" s="60"/>
      <c r="L156" s="60"/>
      <c r="M156" s="60"/>
      <c r="N156" s="60"/>
      <c r="O156" s="60"/>
      <c r="P156" s="60"/>
      <c r="Q156" s="60"/>
      <c r="R156" s="60"/>
      <c r="S156" s="156"/>
      <c r="T156" s="156"/>
      <c r="U156" s="59"/>
      <c r="V156" s="117"/>
      <c r="W156" s="117"/>
      <c r="X156" s="117"/>
      <c r="Y156" s="117"/>
      <c r="Z156" s="117"/>
      <c r="AA156" s="117"/>
      <c r="AB156" s="117"/>
      <c r="AC156" s="117"/>
      <c r="AD156" s="117"/>
      <c r="AE156" s="117"/>
      <c r="AF156" s="117"/>
      <c r="AG156" s="117"/>
      <c r="AH156" s="117"/>
      <c r="AI156" s="117"/>
      <c r="AJ156" s="117"/>
      <c r="AK156" s="118"/>
    </row>
    <row r="157" spans="1:37" s="119" customFormat="1" ht="15.75">
      <c r="A157" s="60"/>
      <c r="B157" s="60"/>
      <c r="C157" s="156"/>
      <c r="D157" s="156"/>
      <c r="E157" s="60"/>
      <c r="F157" s="60"/>
      <c r="G157" s="60"/>
      <c r="H157" s="156"/>
      <c r="I157" s="156"/>
      <c r="J157" s="60"/>
      <c r="K157" s="60"/>
      <c r="L157" s="60"/>
      <c r="M157" s="60"/>
      <c r="N157" s="60"/>
      <c r="O157" s="60"/>
      <c r="P157" s="60"/>
      <c r="Q157" s="60"/>
      <c r="R157" s="60"/>
      <c r="S157" s="156"/>
      <c r="T157" s="156"/>
      <c r="U157" s="59"/>
      <c r="V157" s="117"/>
      <c r="W157" s="117"/>
      <c r="X157" s="117"/>
      <c r="Y157" s="117"/>
      <c r="Z157" s="117"/>
      <c r="AA157" s="117"/>
      <c r="AB157" s="117"/>
      <c r="AC157" s="117"/>
      <c r="AD157" s="117"/>
      <c r="AE157" s="117"/>
      <c r="AF157" s="117"/>
      <c r="AG157" s="117"/>
      <c r="AH157" s="117"/>
      <c r="AI157" s="117"/>
      <c r="AJ157" s="117"/>
      <c r="AK157" s="118"/>
    </row>
    <row r="158" spans="1:37" s="119" customFormat="1" ht="15.75">
      <c r="A158" s="60"/>
      <c r="B158" s="60"/>
      <c r="C158" s="156"/>
      <c r="D158" s="156"/>
      <c r="E158" s="60"/>
      <c r="F158" s="60"/>
      <c r="G158" s="60"/>
      <c r="H158" s="156"/>
      <c r="I158" s="156"/>
      <c r="J158" s="60"/>
      <c r="K158" s="60"/>
      <c r="L158" s="60"/>
      <c r="M158" s="60"/>
      <c r="N158" s="60"/>
      <c r="O158" s="60"/>
      <c r="P158" s="60"/>
      <c r="Q158" s="60"/>
      <c r="R158" s="60"/>
      <c r="S158" s="156"/>
      <c r="T158" s="156"/>
      <c r="U158" s="59"/>
      <c r="V158" s="117"/>
      <c r="W158" s="117"/>
      <c r="X158" s="117"/>
      <c r="Y158" s="117"/>
      <c r="Z158" s="117"/>
      <c r="AA158" s="117"/>
      <c r="AB158" s="117"/>
      <c r="AC158" s="117"/>
      <c r="AD158" s="117"/>
      <c r="AE158" s="117"/>
      <c r="AF158" s="117"/>
      <c r="AG158" s="117"/>
      <c r="AH158" s="117"/>
      <c r="AI158" s="117"/>
      <c r="AJ158" s="117"/>
      <c r="AK158" s="118"/>
    </row>
    <row r="159" spans="1:37" s="119" customFormat="1" ht="15.75">
      <c r="A159" s="60"/>
      <c r="B159" s="60"/>
      <c r="C159" s="156"/>
      <c r="D159" s="156"/>
      <c r="E159" s="60"/>
      <c r="F159" s="60"/>
      <c r="G159" s="60"/>
      <c r="H159" s="156"/>
      <c r="I159" s="156"/>
      <c r="J159" s="60"/>
      <c r="K159" s="60"/>
      <c r="L159" s="60"/>
      <c r="M159" s="60"/>
      <c r="N159" s="60"/>
      <c r="O159" s="60"/>
      <c r="P159" s="60"/>
      <c r="Q159" s="60"/>
      <c r="R159" s="60"/>
      <c r="S159" s="156"/>
      <c r="T159" s="156"/>
      <c r="U159" s="59"/>
      <c r="V159" s="117"/>
      <c r="W159" s="117"/>
      <c r="X159" s="117"/>
      <c r="Y159" s="117"/>
      <c r="Z159" s="117"/>
      <c r="AA159" s="117"/>
      <c r="AB159" s="117"/>
      <c r="AC159" s="117"/>
      <c r="AD159" s="117"/>
      <c r="AE159" s="117"/>
      <c r="AF159" s="117"/>
      <c r="AG159" s="117"/>
      <c r="AH159" s="117"/>
      <c r="AI159" s="117"/>
      <c r="AJ159" s="117"/>
      <c r="AK159" s="118"/>
    </row>
    <row r="160" spans="1:37" s="119" customFormat="1" ht="15.75">
      <c r="A160" s="60"/>
      <c r="B160" s="60"/>
      <c r="C160" s="156"/>
      <c r="D160" s="156"/>
      <c r="E160" s="60"/>
      <c r="F160" s="60"/>
      <c r="G160" s="60"/>
      <c r="H160" s="156"/>
      <c r="I160" s="156"/>
      <c r="J160" s="60"/>
      <c r="K160" s="60"/>
      <c r="L160" s="60"/>
      <c r="M160" s="60"/>
      <c r="N160" s="60"/>
      <c r="O160" s="60"/>
      <c r="P160" s="60"/>
      <c r="Q160" s="60"/>
      <c r="R160" s="60"/>
      <c r="S160" s="156"/>
      <c r="T160" s="156"/>
      <c r="U160" s="59"/>
      <c r="V160" s="117"/>
      <c r="W160" s="117"/>
      <c r="X160" s="117"/>
      <c r="Y160" s="117"/>
      <c r="Z160" s="117"/>
      <c r="AA160" s="117"/>
      <c r="AB160" s="117"/>
      <c r="AC160" s="117"/>
      <c r="AD160" s="117"/>
      <c r="AE160" s="117"/>
      <c r="AF160" s="117"/>
      <c r="AG160" s="117"/>
      <c r="AH160" s="117"/>
      <c r="AI160" s="117"/>
      <c r="AJ160" s="117"/>
      <c r="AK160" s="118"/>
    </row>
    <row r="161" spans="1:37" s="119" customFormat="1" ht="15.75">
      <c r="A161" s="60"/>
      <c r="B161" s="60"/>
      <c r="C161" s="156"/>
      <c r="D161" s="156"/>
      <c r="E161" s="60"/>
      <c r="F161" s="60"/>
      <c r="G161" s="60"/>
      <c r="H161" s="156"/>
      <c r="I161" s="156"/>
      <c r="J161" s="60"/>
      <c r="K161" s="60"/>
      <c r="L161" s="60"/>
      <c r="M161" s="60"/>
      <c r="N161" s="60"/>
      <c r="O161" s="60"/>
      <c r="P161" s="60"/>
      <c r="Q161" s="60"/>
      <c r="R161" s="60"/>
      <c r="S161" s="156"/>
      <c r="T161" s="156"/>
      <c r="U161" s="59"/>
      <c r="V161" s="117"/>
      <c r="W161" s="117"/>
      <c r="X161" s="117"/>
      <c r="Y161" s="117"/>
      <c r="Z161" s="117"/>
      <c r="AA161" s="117"/>
      <c r="AB161" s="117"/>
      <c r="AC161" s="117"/>
      <c r="AD161" s="117"/>
      <c r="AE161" s="117"/>
      <c r="AF161" s="117"/>
      <c r="AG161" s="117"/>
      <c r="AH161" s="117"/>
      <c r="AI161" s="117"/>
      <c r="AJ161" s="117"/>
      <c r="AK161" s="118"/>
    </row>
    <row r="162" spans="1:37" s="119" customFormat="1" ht="15.75">
      <c r="A162" s="60"/>
      <c r="B162" s="60"/>
      <c r="C162" s="156"/>
      <c r="D162" s="156"/>
      <c r="E162" s="60"/>
      <c r="F162" s="60"/>
      <c r="G162" s="60"/>
      <c r="H162" s="156"/>
      <c r="I162" s="156"/>
      <c r="J162" s="60"/>
      <c r="K162" s="60"/>
      <c r="L162" s="60"/>
      <c r="M162" s="60"/>
      <c r="N162" s="60"/>
      <c r="O162" s="60"/>
      <c r="P162" s="60"/>
      <c r="Q162" s="60"/>
      <c r="R162" s="60"/>
      <c r="S162" s="156"/>
      <c r="T162" s="156"/>
      <c r="U162" s="59"/>
      <c r="V162" s="117"/>
      <c r="W162" s="117"/>
      <c r="X162" s="117"/>
      <c r="Y162" s="117"/>
      <c r="Z162" s="117"/>
      <c r="AA162" s="117"/>
      <c r="AB162" s="117"/>
      <c r="AC162" s="117"/>
      <c r="AD162" s="117"/>
      <c r="AE162" s="117"/>
      <c r="AF162" s="117"/>
      <c r="AG162" s="117"/>
      <c r="AH162" s="117"/>
      <c r="AI162" s="117"/>
      <c r="AJ162" s="117"/>
      <c r="AK162" s="118"/>
    </row>
    <row r="163" spans="1:37" s="119" customFormat="1" ht="15.75">
      <c r="A163" s="60"/>
      <c r="B163" s="60"/>
      <c r="C163" s="156"/>
      <c r="D163" s="156"/>
      <c r="E163" s="60"/>
      <c r="F163" s="60"/>
      <c r="G163" s="60"/>
      <c r="H163" s="156"/>
      <c r="I163" s="156"/>
      <c r="J163" s="60"/>
      <c r="K163" s="60"/>
      <c r="L163" s="60"/>
      <c r="M163" s="60"/>
      <c r="N163" s="60"/>
      <c r="O163" s="60"/>
      <c r="P163" s="60"/>
      <c r="Q163" s="60"/>
      <c r="R163" s="60"/>
      <c r="S163" s="156"/>
      <c r="T163" s="156"/>
      <c r="U163" s="59"/>
      <c r="V163" s="117"/>
      <c r="W163" s="117"/>
      <c r="X163" s="117"/>
      <c r="Y163" s="117"/>
      <c r="Z163" s="117"/>
      <c r="AA163" s="117"/>
      <c r="AB163" s="117"/>
      <c r="AC163" s="117"/>
      <c r="AD163" s="117"/>
      <c r="AE163" s="117"/>
      <c r="AF163" s="117"/>
      <c r="AG163" s="117"/>
      <c r="AH163" s="117"/>
      <c r="AI163" s="117"/>
      <c r="AJ163" s="117"/>
      <c r="AK163" s="118"/>
    </row>
    <row r="164" spans="1:37" s="119" customFormat="1" ht="15.75">
      <c r="A164" s="60"/>
      <c r="B164" s="60"/>
      <c r="C164" s="156"/>
      <c r="D164" s="156"/>
      <c r="E164" s="60"/>
      <c r="F164" s="60"/>
      <c r="G164" s="60"/>
      <c r="H164" s="156"/>
      <c r="I164" s="156"/>
      <c r="J164" s="60"/>
      <c r="K164" s="60"/>
      <c r="L164" s="60"/>
      <c r="M164" s="60"/>
      <c r="N164" s="60"/>
      <c r="O164" s="60"/>
      <c r="P164" s="60"/>
      <c r="Q164" s="60"/>
      <c r="R164" s="60"/>
      <c r="S164" s="156"/>
      <c r="T164" s="156"/>
      <c r="U164" s="59"/>
      <c r="V164" s="117"/>
      <c r="W164" s="117"/>
      <c r="X164" s="117"/>
      <c r="Y164" s="117"/>
      <c r="Z164" s="117"/>
      <c r="AA164" s="117"/>
      <c r="AB164" s="117"/>
      <c r="AC164" s="117"/>
      <c r="AD164" s="117"/>
      <c r="AE164" s="117"/>
      <c r="AF164" s="117"/>
      <c r="AG164" s="117"/>
      <c r="AH164" s="117"/>
      <c r="AI164" s="117"/>
      <c r="AJ164" s="117"/>
      <c r="AK164" s="118"/>
    </row>
    <row r="165" spans="1:37" s="119" customFormat="1" ht="15.75">
      <c r="A165" s="60"/>
      <c r="B165" s="60"/>
      <c r="C165" s="156"/>
      <c r="D165" s="156"/>
      <c r="E165" s="60"/>
      <c r="F165" s="60"/>
      <c r="G165" s="60"/>
      <c r="H165" s="156"/>
      <c r="I165" s="156"/>
      <c r="J165" s="60"/>
      <c r="K165" s="60"/>
      <c r="L165" s="60"/>
      <c r="M165" s="60"/>
      <c r="N165" s="60"/>
      <c r="O165" s="60"/>
      <c r="P165" s="60"/>
      <c r="Q165" s="60"/>
      <c r="R165" s="60"/>
      <c r="S165" s="156"/>
      <c r="T165" s="156"/>
      <c r="U165" s="59"/>
      <c r="V165" s="117"/>
      <c r="W165" s="117"/>
      <c r="X165" s="117"/>
      <c r="Y165" s="117"/>
      <c r="Z165" s="117"/>
      <c r="AA165" s="117"/>
      <c r="AB165" s="117"/>
      <c r="AC165" s="117"/>
      <c r="AD165" s="117"/>
      <c r="AE165" s="117"/>
      <c r="AF165" s="117"/>
      <c r="AG165" s="117"/>
      <c r="AH165" s="117"/>
      <c r="AI165" s="117"/>
      <c r="AJ165" s="117"/>
      <c r="AK165" s="118"/>
    </row>
    <row r="166" spans="1:37" s="119" customFormat="1" ht="15.75">
      <c r="A166" s="60"/>
      <c r="B166" s="60"/>
      <c r="C166" s="156"/>
      <c r="D166" s="156"/>
      <c r="E166" s="60"/>
      <c r="F166" s="60"/>
      <c r="G166" s="60"/>
      <c r="H166" s="156"/>
      <c r="I166" s="156"/>
      <c r="J166" s="60"/>
      <c r="K166" s="60"/>
      <c r="L166" s="60"/>
      <c r="M166" s="60"/>
      <c r="N166" s="60"/>
      <c r="O166" s="60"/>
      <c r="P166" s="60"/>
      <c r="Q166" s="60"/>
      <c r="R166" s="60"/>
      <c r="S166" s="156"/>
      <c r="T166" s="156"/>
      <c r="U166" s="59"/>
      <c r="V166" s="117"/>
      <c r="W166" s="117"/>
      <c r="X166" s="117"/>
      <c r="Y166" s="117"/>
      <c r="Z166" s="117"/>
      <c r="AA166" s="117"/>
      <c r="AB166" s="117"/>
      <c r="AC166" s="117"/>
      <c r="AD166" s="117"/>
      <c r="AE166" s="117"/>
      <c r="AF166" s="117"/>
      <c r="AG166" s="117"/>
      <c r="AH166" s="117"/>
      <c r="AI166" s="117"/>
      <c r="AJ166" s="117"/>
      <c r="AK166" s="118"/>
    </row>
    <row r="167" spans="1:37" s="119" customFormat="1" ht="15.75">
      <c r="A167" s="60"/>
      <c r="B167" s="60"/>
      <c r="C167" s="156"/>
      <c r="D167" s="156"/>
      <c r="E167" s="60"/>
      <c r="F167" s="60"/>
      <c r="G167" s="60"/>
      <c r="H167" s="156"/>
      <c r="I167" s="156"/>
      <c r="J167" s="60"/>
      <c r="K167" s="60"/>
      <c r="L167" s="60"/>
      <c r="M167" s="60"/>
      <c r="N167" s="60"/>
      <c r="O167" s="60"/>
      <c r="P167" s="60"/>
      <c r="Q167" s="60"/>
      <c r="R167" s="60"/>
      <c r="S167" s="156"/>
      <c r="T167" s="156"/>
      <c r="U167" s="59"/>
      <c r="V167" s="117"/>
      <c r="W167" s="117"/>
      <c r="X167" s="117"/>
      <c r="Y167" s="117"/>
      <c r="Z167" s="117"/>
      <c r="AA167" s="117"/>
      <c r="AB167" s="117"/>
      <c r="AC167" s="117"/>
      <c r="AD167" s="117"/>
      <c r="AE167" s="117"/>
      <c r="AF167" s="117"/>
      <c r="AG167" s="117"/>
      <c r="AH167" s="117"/>
      <c r="AI167" s="117"/>
      <c r="AJ167" s="117"/>
      <c r="AK167" s="118"/>
    </row>
    <row r="168" spans="1:37" s="119" customFormat="1" ht="15.75">
      <c r="A168" s="60"/>
      <c r="B168" s="60"/>
      <c r="C168" s="156"/>
      <c r="D168" s="156"/>
      <c r="E168" s="60"/>
      <c r="F168" s="60"/>
      <c r="G168" s="60"/>
      <c r="H168" s="156"/>
      <c r="I168" s="156"/>
      <c r="J168" s="60"/>
      <c r="K168" s="60"/>
      <c r="L168" s="60"/>
      <c r="M168" s="60"/>
      <c r="N168" s="60"/>
      <c r="O168" s="60"/>
      <c r="P168" s="60"/>
      <c r="Q168" s="60"/>
      <c r="R168" s="60"/>
      <c r="S168" s="156"/>
      <c r="T168" s="156"/>
      <c r="U168" s="59"/>
      <c r="V168" s="117"/>
      <c r="W168" s="117"/>
      <c r="X168" s="117"/>
      <c r="Y168" s="117"/>
      <c r="Z168" s="117"/>
      <c r="AA168" s="117"/>
      <c r="AB168" s="117"/>
      <c r="AC168" s="117"/>
      <c r="AD168" s="117"/>
      <c r="AE168" s="117"/>
      <c r="AF168" s="117"/>
      <c r="AG168" s="117"/>
      <c r="AH168" s="117"/>
      <c r="AI168" s="117"/>
      <c r="AJ168" s="117"/>
      <c r="AK168" s="118"/>
    </row>
    <row r="169" spans="1:37" s="119" customFormat="1" ht="15.75">
      <c r="A169" s="60"/>
      <c r="B169" s="60"/>
      <c r="C169" s="156"/>
      <c r="D169" s="156"/>
      <c r="E169" s="60"/>
      <c r="F169" s="60"/>
      <c r="G169" s="60"/>
      <c r="H169" s="156"/>
      <c r="I169" s="156"/>
      <c r="J169" s="60"/>
      <c r="K169" s="60"/>
      <c r="L169" s="60"/>
      <c r="M169" s="60"/>
      <c r="N169" s="60"/>
      <c r="O169" s="60"/>
      <c r="P169" s="60"/>
      <c r="Q169" s="60"/>
      <c r="R169" s="60"/>
      <c r="S169" s="156"/>
      <c r="T169" s="156"/>
      <c r="U169" s="59"/>
      <c r="V169" s="117"/>
      <c r="W169" s="117"/>
      <c r="X169" s="117"/>
      <c r="Y169" s="117"/>
      <c r="Z169" s="117"/>
      <c r="AA169" s="117"/>
      <c r="AB169" s="117"/>
      <c r="AC169" s="117"/>
      <c r="AD169" s="117"/>
      <c r="AE169" s="117"/>
      <c r="AF169" s="117"/>
      <c r="AG169" s="117"/>
      <c r="AH169" s="117"/>
      <c r="AI169" s="117"/>
      <c r="AJ169" s="117"/>
      <c r="AK169" s="118"/>
    </row>
    <row r="170" spans="1:37" s="119" customFormat="1" ht="15.75">
      <c r="A170" s="60"/>
      <c r="B170" s="60"/>
      <c r="C170" s="156"/>
      <c r="D170" s="156"/>
      <c r="E170" s="60"/>
      <c r="F170" s="60"/>
      <c r="G170" s="60"/>
      <c r="H170" s="156"/>
      <c r="I170" s="156"/>
      <c r="J170" s="60"/>
      <c r="K170" s="60"/>
      <c r="L170" s="60"/>
      <c r="M170" s="60"/>
      <c r="N170" s="60"/>
      <c r="O170" s="60"/>
      <c r="P170" s="60"/>
      <c r="Q170" s="60"/>
      <c r="R170" s="60"/>
      <c r="S170" s="156"/>
      <c r="T170" s="156"/>
      <c r="U170" s="59"/>
      <c r="V170" s="117"/>
      <c r="W170" s="117"/>
      <c r="X170" s="117"/>
      <c r="Y170" s="117"/>
      <c r="Z170" s="117"/>
      <c r="AA170" s="117"/>
      <c r="AB170" s="117"/>
      <c r="AC170" s="117"/>
      <c r="AD170" s="117"/>
      <c r="AE170" s="117"/>
      <c r="AF170" s="117"/>
      <c r="AG170" s="117"/>
      <c r="AH170" s="117"/>
      <c r="AI170" s="117"/>
      <c r="AJ170" s="117"/>
      <c r="AK170" s="118"/>
    </row>
    <row r="171" spans="1:37" s="119" customFormat="1" ht="15.75">
      <c r="A171" s="60"/>
      <c r="B171" s="60"/>
      <c r="C171" s="156"/>
      <c r="D171" s="156"/>
      <c r="E171" s="60"/>
      <c r="F171" s="60"/>
      <c r="G171" s="60"/>
      <c r="H171" s="156"/>
      <c r="I171" s="156"/>
      <c r="J171" s="60"/>
      <c r="K171" s="60"/>
      <c r="L171" s="60"/>
      <c r="M171" s="60"/>
      <c r="N171" s="60"/>
      <c r="O171" s="60"/>
      <c r="P171" s="60"/>
      <c r="Q171" s="60"/>
      <c r="R171" s="60"/>
      <c r="S171" s="156"/>
      <c r="T171" s="156"/>
      <c r="U171" s="59"/>
      <c r="V171" s="117"/>
      <c r="W171" s="117"/>
      <c r="X171" s="117"/>
      <c r="Y171" s="117"/>
      <c r="Z171" s="117"/>
      <c r="AA171" s="117"/>
      <c r="AB171" s="117"/>
      <c r="AC171" s="117"/>
      <c r="AD171" s="117"/>
      <c r="AE171" s="117"/>
      <c r="AF171" s="117"/>
      <c r="AG171" s="117"/>
      <c r="AH171" s="117"/>
      <c r="AI171" s="117"/>
      <c r="AJ171" s="117"/>
      <c r="AK171" s="118"/>
    </row>
    <row r="172" spans="1:37" s="119" customFormat="1" ht="15.75">
      <c r="A172" s="60"/>
      <c r="B172" s="60"/>
      <c r="C172" s="156"/>
      <c r="D172" s="156"/>
      <c r="E172" s="60"/>
      <c r="F172" s="60"/>
      <c r="G172" s="60"/>
      <c r="H172" s="156"/>
      <c r="I172" s="156"/>
      <c r="J172" s="60"/>
      <c r="K172" s="60"/>
      <c r="L172" s="60"/>
      <c r="M172" s="60"/>
      <c r="N172" s="60"/>
      <c r="O172" s="60"/>
      <c r="P172" s="60"/>
      <c r="Q172" s="60"/>
      <c r="R172" s="60"/>
      <c r="S172" s="156"/>
      <c r="T172" s="156"/>
      <c r="U172" s="59"/>
      <c r="V172" s="117"/>
      <c r="W172" s="117"/>
      <c r="X172" s="117"/>
      <c r="Y172" s="117"/>
      <c r="Z172" s="117"/>
      <c r="AA172" s="117"/>
      <c r="AB172" s="117"/>
      <c r="AC172" s="117"/>
      <c r="AD172" s="117"/>
      <c r="AE172" s="117"/>
      <c r="AF172" s="117"/>
      <c r="AG172" s="117"/>
      <c r="AH172" s="117"/>
      <c r="AI172" s="117"/>
      <c r="AJ172" s="117"/>
      <c r="AK172" s="118"/>
    </row>
    <row r="173" spans="1:37" s="119" customFormat="1" ht="15.75">
      <c r="A173" s="60"/>
      <c r="B173" s="60"/>
      <c r="C173" s="156"/>
      <c r="D173" s="156"/>
      <c r="E173" s="60"/>
      <c r="F173" s="60"/>
      <c r="G173" s="60"/>
      <c r="H173" s="156"/>
      <c r="I173" s="156"/>
      <c r="J173" s="60"/>
      <c r="K173" s="60"/>
      <c r="L173" s="60"/>
      <c r="M173" s="60"/>
      <c r="N173" s="60"/>
      <c r="O173" s="60"/>
      <c r="P173" s="60"/>
      <c r="Q173" s="60"/>
      <c r="R173" s="60"/>
      <c r="S173" s="156"/>
      <c r="T173" s="156"/>
      <c r="U173" s="59"/>
      <c r="V173" s="117"/>
      <c r="W173" s="117"/>
      <c r="X173" s="117"/>
      <c r="Y173" s="117"/>
      <c r="Z173" s="117"/>
      <c r="AA173" s="117"/>
      <c r="AB173" s="117"/>
      <c r="AC173" s="117"/>
      <c r="AD173" s="117"/>
      <c r="AE173" s="117"/>
      <c r="AF173" s="117"/>
      <c r="AG173" s="117"/>
      <c r="AH173" s="117"/>
      <c r="AI173" s="117"/>
      <c r="AJ173" s="117"/>
      <c r="AK173" s="118"/>
    </row>
    <row r="174" spans="1:37" s="119" customFormat="1" ht="15.75">
      <c r="A174" s="60"/>
      <c r="B174" s="60"/>
      <c r="C174" s="156"/>
      <c r="D174" s="156"/>
      <c r="E174" s="60"/>
      <c r="F174" s="60"/>
      <c r="G174" s="60"/>
      <c r="H174" s="156"/>
      <c r="I174" s="156"/>
      <c r="J174" s="60"/>
      <c r="K174" s="60"/>
      <c r="L174" s="60"/>
      <c r="M174" s="60"/>
      <c r="N174" s="60"/>
      <c r="O174" s="60"/>
      <c r="P174" s="60"/>
      <c r="Q174" s="60"/>
      <c r="R174" s="60"/>
      <c r="S174" s="156"/>
      <c r="T174" s="156"/>
      <c r="U174" s="59"/>
      <c r="V174" s="117"/>
      <c r="W174" s="117"/>
      <c r="X174" s="117"/>
      <c r="Y174" s="117"/>
      <c r="Z174" s="117"/>
      <c r="AA174" s="117"/>
      <c r="AB174" s="117"/>
      <c r="AC174" s="117"/>
      <c r="AD174" s="117"/>
      <c r="AE174" s="117"/>
      <c r="AF174" s="117"/>
      <c r="AG174" s="117"/>
      <c r="AH174" s="117"/>
      <c r="AI174" s="117"/>
      <c r="AJ174" s="117"/>
      <c r="AK174" s="118"/>
    </row>
    <row r="175" spans="1:37" s="119" customFormat="1" ht="15.75">
      <c r="A175" s="60"/>
      <c r="B175" s="60"/>
      <c r="C175" s="156"/>
      <c r="D175" s="156"/>
      <c r="E175" s="60"/>
      <c r="F175" s="60"/>
      <c r="G175" s="60"/>
      <c r="H175" s="156"/>
      <c r="I175" s="156"/>
      <c r="J175" s="60"/>
      <c r="K175" s="60"/>
      <c r="L175" s="60"/>
      <c r="M175" s="60"/>
      <c r="N175" s="60"/>
      <c r="O175" s="60"/>
      <c r="P175" s="60"/>
      <c r="Q175" s="60"/>
      <c r="R175" s="60"/>
      <c r="S175" s="156"/>
      <c r="T175" s="156"/>
      <c r="U175" s="59"/>
      <c r="V175" s="117"/>
      <c r="W175" s="117"/>
      <c r="X175" s="117"/>
      <c r="Y175" s="117"/>
      <c r="Z175" s="117"/>
      <c r="AA175" s="117"/>
      <c r="AB175" s="117"/>
      <c r="AC175" s="117"/>
      <c r="AD175" s="117"/>
      <c r="AE175" s="117"/>
      <c r="AF175" s="117"/>
      <c r="AG175" s="117"/>
      <c r="AH175" s="117"/>
      <c r="AI175" s="117"/>
      <c r="AJ175" s="117"/>
      <c r="AK175" s="118"/>
    </row>
    <row r="176" spans="1:37" s="119" customFormat="1" ht="15.75">
      <c r="A176" s="60"/>
      <c r="B176" s="60"/>
      <c r="C176" s="156"/>
      <c r="D176" s="156"/>
      <c r="E176" s="60"/>
      <c r="F176" s="60"/>
      <c r="G176" s="60"/>
      <c r="H176" s="156"/>
      <c r="I176" s="156"/>
      <c r="J176" s="60"/>
      <c r="K176" s="60"/>
      <c r="L176" s="60"/>
      <c r="M176" s="60"/>
      <c r="N176" s="60"/>
      <c r="O176" s="60"/>
      <c r="P176" s="60"/>
      <c r="Q176" s="60"/>
      <c r="R176" s="60"/>
      <c r="S176" s="156"/>
      <c r="T176" s="156"/>
      <c r="U176" s="59"/>
      <c r="V176" s="117"/>
      <c r="W176" s="117"/>
      <c r="X176" s="117"/>
      <c r="Y176" s="117"/>
      <c r="Z176" s="117"/>
      <c r="AA176" s="117"/>
      <c r="AB176" s="117"/>
      <c r="AC176" s="117"/>
      <c r="AD176" s="117"/>
      <c r="AE176" s="117"/>
      <c r="AF176" s="117"/>
      <c r="AG176" s="117"/>
      <c r="AH176" s="117"/>
      <c r="AI176" s="117"/>
      <c r="AJ176" s="117"/>
      <c r="AK176" s="118"/>
    </row>
    <row r="177" spans="1:37" s="119" customFormat="1" ht="15.75">
      <c r="A177" s="60"/>
      <c r="B177" s="60"/>
      <c r="C177" s="156"/>
      <c r="D177" s="156"/>
      <c r="E177" s="60"/>
      <c r="F177" s="60"/>
      <c r="G177" s="60"/>
      <c r="H177" s="156"/>
      <c r="I177" s="156"/>
      <c r="J177" s="60"/>
      <c r="K177" s="60"/>
      <c r="L177" s="60"/>
      <c r="M177" s="60"/>
      <c r="N177" s="60"/>
      <c r="O177" s="60"/>
      <c r="P177" s="60"/>
      <c r="Q177" s="60"/>
      <c r="R177" s="60"/>
      <c r="S177" s="156"/>
      <c r="T177" s="156"/>
      <c r="U177" s="59"/>
      <c r="V177" s="117"/>
      <c r="W177" s="117"/>
      <c r="X177" s="117"/>
      <c r="Y177" s="117"/>
      <c r="Z177" s="117"/>
      <c r="AA177" s="117"/>
      <c r="AB177" s="117"/>
      <c r="AC177" s="117"/>
      <c r="AD177" s="117"/>
      <c r="AE177" s="117"/>
      <c r="AF177" s="117"/>
      <c r="AG177" s="117"/>
      <c r="AH177" s="117"/>
      <c r="AI177" s="117"/>
      <c r="AJ177" s="117"/>
      <c r="AK177" s="118"/>
    </row>
    <row r="178" spans="1:37" s="119" customFormat="1" ht="15.75">
      <c r="A178" s="60"/>
      <c r="B178" s="60"/>
      <c r="C178" s="156"/>
      <c r="D178" s="156"/>
      <c r="E178" s="60"/>
      <c r="F178" s="60"/>
      <c r="G178" s="60"/>
      <c r="H178" s="156"/>
      <c r="I178" s="156"/>
      <c r="J178" s="60"/>
      <c r="K178" s="60"/>
      <c r="L178" s="60"/>
      <c r="M178" s="60"/>
      <c r="N178" s="60"/>
      <c r="O178" s="60"/>
      <c r="P178" s="60"/>
      <c r="Q178" s="60"/>
      <c r="R178" s="60"/>
      <c r="S178" s="156"/>
      <c r="T178" s="156"/>
      <c r="U178" s="59"/>
      <c r="V178" s="117"/>
      <c r="W178" s="117"/>
      <c r="X178" s="117"/>
      <c r="Y178" s="117"/>
      <c r="Z178" s="117"/>
      <c r="AA178" s="117"/>
      <c r="AB178" s="117"/>
      <c r="AC178" s="117"/>
      <c r="AD178" s="117"/>
      <c r="AE178" s="117"/>
      <c r="AF178" s="117"/>
      <c r="AG178" s="117"/>
      <c r="AH178" s="117"/>
      <c r="AI178" s="117"/>
      <c r="AJ178" s="117"/>
      <c r="AK178" s="118"/>
    </row>
    <row r="179" spans="1:37" s="119" customFormat="1" ht="15.75">
      <c r="A179" s="60"/>
      <c r="B179" s="60"/>
      <c r="C179" s="156"/>
      <c r="D179" s="156"/>
      <c r="E179" s="60"/>
      <c r="F179" s="60"/>
      <c r="G179" s="60"/>
      <c r="H179" s="156"/>
      <c r="I179" s="156"/>
      <c r="J179" s="60"/>
      <c r="K179" s="60"/>
      <c r="L179" s="60"/>
      <c r="M179" s="60"/>
      <c r="N179" s="60"/>
      <c r="O179" s="60"/>
      <c r="P179" s="60"/>
      <c r="Q179" s="60"/>
      <c r="R179" s="60"/>
      <c r="S179" s="156"/>
      <c r="T179" s="156"/>
      <c r="U179" s="59"/>
      <c r="V179" s="117"/>
      <c r="W179" s="117"/>
      <c r="X179" s="117"/>
      <c r="Y179" s="117"/>
      <c r="Z179" s="117"/>
      <c r="AA179" s="117"/>
      <c r="AB179" s="117"/>
      <c r="AC179" s="117"/>
      <c r="AD179" s="117"/>
      <c r="AE179" s="117"/>
      <c r="AF179" s="117"/>
      <c r="AG179" s="117"/>
      <c r="AH179" s="117"/>
      <c r="AI179" s="117"/>
      <c r="AJ179" s="117"/>
      <c r="AK179" s="118"/>
    </row>
    <row r="180" spans="1:37" s="119" customFormat="1" ht="15.75">
      <c r="A180" s="60"/>
      <c r="B180" s="60"/>
      <c r="C180" s="156"/>
      <c r="D180" s="156"/>
      <c r="E180" s="60"/>
      <c r="F180" s="60"/>
      <c r="G180" s="60"/>
      <c r="H180" s="156"/>
      <c r="I180" s="156"/>
      <c r="J180" s="60"/>
      <c r="K180" s="60"/>
      <c r="L180" s="60"/>
      <c r="M180" s="60"/>
      <c r="N180" s="60"/>
      <c r="O180" s="60"/>
      <c r="P180" s="60"/>
      <c r="Q180" s="60"/>
      <c r="R180" s="60"/>
      <c r="S180" s="156"/>
      <c r="T180" s="156"/>
      <c r="U180" s="59"/>
      <c r="V180" s="117"/>
      <c r="W180" s="117"/>
      <c r="X180" s="117"/>
      <c r="Y180" s="117"/>
      <c r="Z180" s="117"/>
      <c r="AA180" s="117"/>
      <c r="AB180" s="117"/>
      <c r="AC180" s="117"/>
      <c r="AD180" s="117"/>
      <c r="AE180" s="117"/>
      <c r="AF180" s="117"/>
      <c r="AG180" s="117"/>
      <c r="AH180" s="117"/>
      <c r="AI180" s="117"/>
      <c r="AJ180" s="117"/>
      <c r="AK180" s="118"/>
    </row>
    <row r="181" spans="1:37" s="119" customFormat="1" ht="15.75">
      <c r="A181" s="60"/>
      <c r="B181" s="60"/>
      <c r="C181" s="156"/>
      <c r="D181" s="156"/>
      <c r="E181" s="60"/>
      <c r="F181" s="60"/>
      <c r="G181" s="60"/>
      <c r="H181" s="156"/>
      <c r="I181" s="156"/>
      <c r="J181" s="60"/>
      <c r="K181" s="60"/>
      <c r="L181" s="60"/>
      <c r="M181" s="60"/>
      <c r="N181" s="60"/>
      <c r="O181" s="60"/>
      <c r="P181" s="60"/>
      <c r="Q181" s="60"/>
      <c r="R181" s="60"/>
      <c r="S181" s="156"/>
      <c r="T181" s="156"/>
      <c r="U181" s="59"/>
      <c r="V181" s="117"/>
      <c r="W181" s="117"/>
      <c r="X181" s="117"/>
      <c r="Y181" s="117"/>
      <c r="Z181" s="117"/>
      <c r="AA181" s="117"/>
      <c r="AB181" s="117"/>
      <c r="AC181" s="117"/>
      <c r="AD181" s="117"/>
      <c r="AE181" s="117"/>
      <c r="AF181" s="117"/>
      <c r="AG181" s="117"/>
      <c r="AH181" s="117"/>
      <c r="AI181" s="117"/>
      <c r="AJ181" s="117"/>
      <c r="AK181" s="118"/>
    </row>
    <row r="182" spans="1:37" s="119" customFormat="1" ht="15.75">
      <c r="A182" s="60"/>
      <c r="B182" s="60"/>
      <c r="C182" s="156"/>
      <c r="D182" s="156"/>
      <c r="E182" s="60"/>
      <c r="F182" s="60"/>
      <c r="G182" s="60"/>
      <c r="H182" s="156"/>
      <c r="I182" s="156"/>
      <c r="J182" s="60"/>
      <c r="K182" s="60"/>
      <c r="L182" s="60"/>
      <c r="M182" s="60"/>
      <c r="N182" s="60"/>
      <c r="O182" s="60"/>
      <c r="P182" s="60"/>
      <c r="Q182" s="60"/>
      <c r="R182" s="60"/>
      <c r="S182" s="156"/>
      <c r="T182" s="156"/>
      <c r="U182" s="59"/>
      <c r="V182" s="117"/>
      <c r="W182" s="117"/>
      <c r="X182" s="117"/>
      <c r="Y182" s="117"/>
      <c r="Z182" s="117"/>
      <c r="AA182" s="117"/>
      <c r="AB182" s="117"/>
      <c r="AC182" s="117"/>
      <c r="AD182" s="117"/>
      <c r="AE182" s="117"/>
      <c r="AF182" s="117"/>
      <c r="AG182" s="117"/>
      <c r="AH182" s="117"/>
      <c r="AI182" s="117"/>
      <c r="AJ182" s="117"/>
      <c r="AK182" s="118"/>
    </row>
    <row r="183" spans="1:37" s="119" customFormat="1" ht="15.75">
      <c r="A183" s="60"/>
      <c r="B183" s="60"/>
      <c r="C183" s="156"/>
      <c r="D183" s="156"/>
      <c r="E183" s="60"/>
      <c r="F183" s="60"/>
      <c r="G183" s="60"/>
      <c r="H183" s="156"/>
      <c r="I183" s="156"/>
      <c r="J183" s="60"/>
      <c r="K183" s="60"/>
      <c r="L183" s="60"/>
      <c r="M183" s="60"/>
      <c r="N183" s="60"/>
      <c r="O183" s="60"/>
      <c r="P183" s="60"/>
      <c r="Q183" s="60"/>
      <c r="R183" s="60"/>
      <c r="S183" s="156"/>
      <c r="T183" s="156"/>
      <c r="U183" s="59"/>
      <c r="V183" s="117"/>
      <c r="W183" s="117"/>
      <c r="X183" s="117"/>
      <c r="Y183" s="117"/>
      <c r="Z183" s="117"/>
      <c r="AA183" s="117"/>
      <c r="AB183" s="117"/>
      <c r="AC183" s="117"/>
      <c r="AD183" s="117"/>
      <c r="AE183" s="117"/>
      <c r="AF183" s="117"/>
      <c r="AG183" s="117"/>
      <c r="AH183" s="117"/>
      <c r="AI183" s="117"/>
      <c r="AJ183" s="117"/>
      <c r="AK183" s="118"/>
    </row>
  </sheetData>
  <sheetProtection/>
  <mergeCells count="42">
    <mergeCell ref="P9:P10"/>
    <mergeCell ref="I8:I10"/>
    <mergeCell ref="Q9:Q10"/>
    <mergeCell ref="R7:R10"/>
    <mergeCell ref="E2:P2"/>
    <mergeCell ref="A3:D3"/>
    <mergeCell ref="A126:E126"/>
    <mergeCell ref="B122:D122"/>
    <mergeCell ref="A11:B11"/>
    <mergeCell ref="A12:B12"/>
    <mergeCell ref="B121:E121"/>
    <mergeCell ref="O9:O10"/>
    <mergeCell ref="D9:D10"/>
    <mergeCell ref="E9:E10"/>
    <mergeCell ref="L9:L10"/>
    <mergeCell ref="A120:F120"/>
    <mergeCell ref="Q4:T4"/>
    <mergeCell ref="Q5:T5"/>
    <mergeCell ref="H6:R6"/>
    <mergeCell ref="S6:S10"/>
    <mergeCell ref="T6:T10"/>
    <mergeCell ref="J9:J10"/>
    <mergeCell ref="E1:P1"/>
    <mergeCell ref="C6:E6"/>
    <mergeCell ref="A6:B10"/>
    <mergeCell ref="C7:C10"/>
    <mergeCell ref="N9:N10"/>
    <mergeCell ref="M9:M10"/>
    <mergeCell ref="A2:D2"/>
    <mergeCell ref="F6:F10"/>
    <mergeCell ref="G6:G10"/>
    <mergeCell ref="D7:E8"/>
    <mergeCell ref="Q2:T2"/>
    <mergeCell ref="N126:T126"/>
    <mergeCell ref="N122:T122"/>
    <mergeCell ref="N120:T120"/>
    <mergeCell ref="J8:Q8"/>
    <mergeCell ref="N121:T121"/>
    <mergeCell ref="E3:P3"/>
    <mergeCell ref="K9:K10"/>
    <mergeCell ref="H7:H10"/>
    <mergeCell ref="I7:Q7"/>
  </mergeCells>
  <printOptions/>
  <pageMargins left="0.2" right="0.2" top="0.3" bottom="0.38" header="0.32" footer="0.32"/>
  <pageSetup horizontalDpi="600" verticalDpi="600" orientation="landscape" paperSize="9" r:id="rId2"/>
  <ignoredErrors>
    <ignoredError sqref="S23 S14:S2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Admin</cp:lastModifiedBy>
  <cp:lastPrinted>2018-09-05T03:47:13Z</cp:lastPrinted>
  <dcterms:created xsi:type="dcterms:W3CDTF">2004-03-07T02:36:29Z</dcterms:created>
  <dcterms:modified xsi:type="dcterms:W3CDTF">2018-09-07T03:31:22Z</dcterms:modified>
  <cp:category/>
  <cp:version/>
  <cp:contentType/>
  <cp:contentStatus/>
</cp:coreProperties>
</file>